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ОЧТА\ИСХОДЯЩАЯ\Исходящая 2025\2 Февраль\07.02\Прейскурант\"/>
    </mc:Choice>
  </mc:AlternateContent>
  <bookViews>
    <workbookView xWindow="-120" yWindow="-120" windowWidth="29040" windowHeight="15840"/>
  </bookViews>
  <sheets>
    <sheet name="прейскурант" sheetId="7" r:id="rId1"/>
    <sheet name="Зарплата за 1 мин" sheetId="3" r:id="rId2"/>
    <sheet name="накладные расходы" sheetId="4" r:id="rId3"/>
    <sheet name="Зарплата" sheetId="2" r:id="rId4"/>
    <sheet name="калькуляция" sheetId="6" r:id="rId5"/>
  </sheets>
  <externalReferences>
    <externalReference r:id="rId6"/>
  </externalReferences>
  <definedNames>
    <definedName name="_xlnm.Print_Area" localSheetId="3">Зарплата!$A$1:$L$411</definedName>
    <definedName name="_xlnm.Print_Area" localSheetId="1">'Зарплата за 1 мин'!$A$1:$F$34</definedName>
    <definedName name="_xlnm.Print_Area" localSheetId="4">калькуляция!$A$1:$L$410</definedName>
    <definedName name="_xlnm.Print_Area" localSheetId="2">'накладные расходы'!$A$1:$C$31</definedName>
    <definedName name="_xlnm.Print_Area" localSheetId="0">прейскурант!$A$1:$E$410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5" i="7" l="1"/>
  <c r="E406" i="7"/>
  <c r="E407" i="7"/>
  <c r="E408" i="7"/>
  <c r="D405" i="7"/>
  <c r="D406" i="7"/>
  <c r="D407" i="7"/>
  <c r="I406" i="6"/>
  <c r="I407" i="6"/>
  <c r="Q405" i="6"/>
  <c r="Q406" i="6"/>
  <c r="Q407" i="6"/>
  <c r="Q408" i="6"/>
  <c r="P405" i="6"/>
  <c r="P406" i="6"/>
  <c r="P407" i="6"/>
  <c r="P408" i="6"/>
  <c r="J406" i="6"/>
  <c r="K406" i="6" s="1"/>
  <c r="L406" i="6" s="1"/>
  <c r="J407" i="6"/>
  <c r="K407" i="6" s="1"/>
  <c r="L407" i="6" s="1"/>
  <c r="H405" i="6"/>
  <c r="H406" i="6"/>
  <c r="H407" i="6"/>
  <c r="F405" i="6"/>
  <c r="F406" i="6"/>
  <c r="F407" i="6"/>
  <c r="E405" i="6"/>
  <c r="E406" i="6"/>
  <c r="E407" i="6"/>
  <c r="D405" i="6"/>
  <c r="D406" i="6"/>
  <c r="D40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38" i="6"/>
  <c r="G39" i="6"/>
  <c r="G40" i="6"/>
  <c r="G41" i="6"/>
  <c r="G42" i="6"/>
  <c r="G43" i="6"/>
  <c r="G44" i="6"/>
  <c r="G45" i="6"/>
  <c r="G46" i="6"/>
  <c r="G47" i="6"/>
  <c r="G27" i="6"/>
  <c r="G28" i="6"/>
  <c r="G29" i="6"/>
  <c r="G30" i="6"/>
  <c r="G31" i="6"/>
  <c r="G32" i="6"/>
  <c r="G33" i="6"/>
  <c r="G34" i="6"/>
  <c r="G35" i="6"/>
  <c r="G36" i="6"/>
  <c r="G37" i="6"/>
  <c r="G17" i="6"/>
  <c r="G18" i="6"/>
  <c r="G19" i="6"/>
  <c r="G20" i="6"/>
  <c r="G21" i="6"/>
  <c r="G22" i="6"/>
  <c r="G23" i="6"/>
  <c r="G24" i="6"/>
  <c r="G25" i="6"/>
  <c r="G26" i="6"/>
  <c r="G16" i="6"/>
  <c r="G13" i="6"/>
  <c r="K406" i="2"/>
  <c r="K407" i="2"/>
  <c r="C24" i="4"/>
  <c r="F23" i="3"/>
  <c r="F17" i="3"/>
  <c r="F15" i="3"/>
  <c r="F21" i="3" s="1"/>
  <c r="E23" i="3"/>
  <c r="E17" i="3"/>
  <c r="E15" i="3"/>
  <c r="E21" i="3" s="1"/>
  <c r="D23" i="3"/>
  <c r="D17" i="3"/>
  <c r="D15" i="3"/>
  <c r="D21" i="3" s="1"/>
  <c r="C23" i="3"/>
  <c r="C17" i="3"/>
  <c r="C15" i="3"/>
  <c r="C21" i="3"/>
  <c r="B23" i="3"/>
  <c r="B17" i="3"/>
  <c r="B15" i="3"/>
  <c r="B21" i="3" s="1"/>
  <c r="Q360" i="6" l="1"/>
  <c r="P360" i="6"/>
  <c r="Q359" i="6"/>
  <c r="P359" i="6"/>
  <c r="Q357" i="6"/>
  <c r="P357" i="6"/>
  <c r="Q356" i="6"/>
  <c r="P356" i="6"/>
  <c r="Q353" i="6"/>
  <c r="P353" i="6"/>
  <c r="Q352" i="6"/>
  <c r="P352" i="6"/>
  <c r="Q350" i="6"/>
  <c r="P350" i="6"/>
  <c r="Q349" i="6"/>
  <c r="P349" i="6"/>
  <c r="Q184" i="6"/>
  <c r="P184" i="6"/>
  <c r="Q183" i="6"/>
  <c r="P183" i="6"/>
  <c r="Q125" i="6"/>
  <c r="P125" i="6"/>
  <c r="Q13" i="6"/>
  <c r="P13" i="6"/>
  <c r="Q126" i="6" l="1"/>
  <c r="P126" i="6"/>
  <c r="D124" i="6"/>
  <c r="K126" i="2"/>
  <c r="J126" i="2"/>
  <c r="K125" i="2"/>
  <c r="J125" i="2"/>
  <c r="E126" i="7"/>
  <c r="D126" i="7"/>
  <c r="E124" i="7"/>
  <c r="D124" i="7"/>
  <c r="D126" i="6" l="1"/>
  <c r="D125" i="6"/>
  <c r="K360" i="2"/>
  <c r="J360" i="2"/>
  <c r="K359" i="2"/>
  <c r="J359" i="2"/>
  <c r="K357" i="2"/>
  <c r="J357" i="2"/>
  <c r="K356" i="2"/>
  <c r="J356" i="2"/>
  <c r="K353" i="2"/>
  <c r="J353" i="2"/>
  <c r="K352" i="2"/>
  <c r="J352" i="2"/>
  <c r="K350" i="2"/>
  <c r="J350" i="2"/>
  <c r="K349" i="2"/>
  <c r="J349" i="2"/>
  <c r="Q339" i="6"/>
  <c r="P339" i="6"/>
  <c r="Q338" i="6"/>
  <c r="P338" i="6"/>
  <c r="K339" i="2"/>
  <c r="J339" i="2"/>
  <c r="K338" i="2"/>
  <c r="J338" i="2"/>
  <c r="K268" i="2"/>
  <c r="J268" i="2"/>
  <c r="K267" i="2"/>
  <c r="J267" i="2"/>
  <c r="Q268" i="6"/>
  <c r="P268" i="6"/>
  <c r="Q267" i="6"/>
  <c r="P267" i="6"/>
  <c r="E125" i="6" l="1"/>
  <c r="D359" i="6"/>
  <c r="D360" i="6"/>
  <c r="D356" i="6"/>
  <c r="D357" i="6"/>
  <c r="D352" i="6"/>
  <c r="E352" i="6" s="1"/>
  <c r="D349" i="6"/>
  <c r="D350" i="6"/>
  <c r="D338" i="6"/>
  <c r="E338" i="6" s="1"/>
  <c r="D267" i="6"/>
  <c r="E267" i="6" s="1"/>
  <c r="D268" i="6"/>
  <c r="E268" i="6" s="1"/>
  <c r="D339" i="6"/>
  <c r="E339" i="6" s="1"/>
  <c r="D353" i="6"/>
  <c r="F125" i="6"/>
  <c r="H125" i="6" s="1"/>
  <c r="E356" i="6"/>
  <c r="E349" i="6" l="1"/>
  <c r="F352" i="6"/>
  <c r="F356" i="6"/>
  <c r="F360" i="6"/>
  <c r="E359" i="6"/>
  <c r="H359" i="6" s="1"/>
  <c r="F359" i="6"/>
  <c r="E360" i="6"/>
  <c r="H360" i="6" s="1"/>
  <c r="I360" i="6" s="1"/>
  <c r="F353" i="6"/>
  <c r="H352" i="6"/>
  <c r="E353" i="6"/>
  <c r="H353" i="6" s="1"/>
  <c r="I353" i="6" s="1"/>
  <c r="F350" i="6"/>
  <c r="F268" i="6"/>
  <c r="F267" i="6"/>
  <c r="H267" i="6" s="1"/>
  <c r="I267" i="6" s="1"/>
  <c r="F338" i="6"/>
  <c r="F339" i="6"/>
  <c r="E350" i="6"/>
  <c r="F349" i="6"/>
  <c r="H349" i="6" s="1"/>
  <c r="F357" i="6"/>
  <c r="E357" i="6"/>
  <c r="H357" i="6" s="1"/>
  <c r="I357" i="6" s="1"/>
  <c r="I125" i="6"/>
  <c r="J125" i="6" s="1"/>
  <c r="K125" i="6" s="1"/>
  <c r="H356" i="6"/>
  <c r="I356" i="6" s="1"/>
  <c r="C26" i="4"/>
  <c r="H338" i="6" l="1"/>
  <c r="J353" i="6"/>
  <c r="K353" i="6" s="1"/>
  <c r="H268" i="6"/>
  <c r="I268" i="6" s="1"/>
  <c r="J268" i="6" s="1"/>
  <c r="K268" i="6" s="1"/>
  <c r="H350" i="6"/>
  <c r="I350" i="6" s="1"/>
  <c r="J350" i="6" s="1"/>
  <c r="K350" i="6" s="1"/>
  <c r="L350" i="6" s="1"/>
  <c r="E350" i="7" s="1"/>
  <c r="I352" i="6"/>
  <c r="J352" i="6" s="1"/>
  <c r="K352" i="6" s="1"/>
  <c r="I349" i="6"/>
  <c r="J349" i="6" s="1"/>
  <c r="K349" i="6" s="1"/>
  <c r="L349" i="6" s="1"/>
  <c r="E349" i="7" s="1"/>
  <c r="H339" i="6"/>
  <c r="I339" i="6" s="1"/>
  <c r="J339" i="6" s="1"/>
  <c r="K339" i="6" s="1"/>
  <c r="D125" i="7"/>
  <c r="L125" i="6"/>
  <c r="E125" i="7" s="1"/>
  <c r="I338" i="6"/>
  <c r="J338" i="6" s="1"/>
  <c r="K338" i="6" s="1"/>
  <c r="I359" i="6"/>
  <c r="J359" i="6" s="1"/>
  <c r="K359" i="6" s="1"/>
  <c r="J357" i="6"/>
  <c r="K357" i="6" s="1"/>
  <c r="L357" i="6" s="1"/>
  <c r="E357" i="7" s="1"/>
  <c r="J356" i="6"/>
  <c r="K356" i="6" s="1"/>
  <c r="L356" i="6" s="1"/>
  <c r="E356" i="7" s="1"/>
  <c r="J360" i="6"/>
  <c r="K360" i="6" s="1"/>
  <c r="D360" i="7" s="1"/>
  <c r="L353" i="6"/>
  <c r="E353" i="7" s="1"/>
  <c r="D353" i="7"/>
  <c r="J267" i="6"/>
  <c r="K267" i="6" s="1"/>
  <c r="D267" i="7" s="1"/>
  <c r="L352" i="6" l="1"/>
  <c r="E352" i="7" s="1"/>
  <c r="D352" i="7"/>
  <c r="D349" i="7"/>
  <c r="L268" i="6"/>
  <c r="E268" i="7" s="1"/>
  <c r="D268" i="7"/>
  <c r="L359" i="6"/>
  <c r="E359" i="7" s="1"/>
  <c r="D359" i="7"/>
  <c r="L339" i="6"/>
  <c r="E339" i="7" s="1"/>
  <c r="D339" i="7"/>
  <c r="L338" i="6"/>
  <c r="E338" i="7" s="1"/>
  <c r="D338" i="7"/>
  <c r="L360" i="6"/>
  <c r="E360" i="7" s="1"/>
  <c r="D357" i="7"/>
  <c r="D356" i="7"/>
  <c r="D350" i="7"/>
  <c r="L267" i="6"/>
  <c r="E267" i="7" s="1"/>
  <c r="K184" i="2"/>
  <c r="J184" i="2"/>
  <c r="K183" i="2"/>
  <c r="J183" i="2"/>
  <c r="D183" i="6" l="1"/>
  <c r="F183" i="6" s="1"/>
  <c r="D184" i="6"/>
  <c r="Q20" i="6"/>
  <c r="P20" i="6"/>
  <c r="E184" i="6" l="1"/>
  <c r="F184" i="6"/>
  <c r="E183" i="6"/>
  <c r="H183" i="6" s="1"/>
  <c r="H184" i="6"/>
  <c r="E25" i="4"/>
  <c r="I184" i="6" l="1"/>
  <c r="J184" i="6" s="1"/>
  <c r="K184" i="6" s="1"/>
  <c r="I183" i="6"/>
  <c r="J183" i="6" s="1"/>
  <c r="K183" i="6" s="1"/>
  <c r="Q298" i="6"/>
  <c r="P298" i="6"/>
  <c r="Q297" i="6"/>
  <c r="P297" i="6"/>
  <c r="Q295" i="6"/>
  <c r="P295" i="6"/>
  <c r="Q294" i="6"/>
  <c r="P294" i="6"/>
  <c r="L183" i="6" l="1"/>
  <c r="E183" i="7" s="1"/>
  <c r="D183" i="7"/>
  <c r="D184" i="7"/>
  <c r="L184" i="6"/>
  <c r="E184" i="7" s="1"/>
  <c r="Q404" i="6"/>
  <c r="P404" i="6"/>
  <c r="Q403" i="6"/>
  <c r="P403" i="6"/>
  <c r="Q401" i="6"/>
  <c r="P401" i="6"/>
  <c r="Q400" i="6"/>
  <c r="P400" i="6"/>
  <c r="Q398" i="6"/>
  <c r="P398" i="6"/>
  <c r="Q397" i="6"/>
  <c r="P397" i="6"/>
  <c r="Q395" i="6"/>
  <c r="P395" i="6"/>
  <c r="Q394" i="6"/>
  <c r="P394" i="6"/>
  <c r="Q392" i="6"/>
  <c r="P392" i="6"/>
  <c r="Q391" i="6"/>
  <c r="P391" i="6"/>
  <c r="Q388" i="6"/>
  <c r="P388" i="6"/>
  <c r="Q387" i="6"/>
  <c r="P387" i="6"/>
  <c r="Q385" i="6"/>
  <c r="P385" i="6"/>
  <c r="Q384" i="6"/>
  <c r="P384" i="6"/>
  <c r="Q381" i="6"/>
  <c r="P381" i="6"/>
  <c r="Q380" i="6"/>
  <c r="P380" i="6"/>
  <c r="Q378" i="6"/>
  <c r="P378" i="6"/>
  <c r="Q377" i="6"/>
  <c r="P377" i="6"/>
  <c r="Q374" i="6"/>
  <c r="P374" i="6"/>
  <c r="Q373" i="6"/>
  <c r="P373" i="6"/>
  <c r="Q371" i="6"/>
  <c r="P371" i="6"/>
  <c r="Q370" i="6"/>
  <c r="P370" i="6"/>
  <c r="Q367" i="6"/>
  <c r="P367" i="6"/>
  <c r="Q366" i="6"/>
  <c r="P366" i="6"/>
  <c r="Q364" i="6"/>
  <c r="P364" i="6"/>
  <c r="Q363" i="6"/>
  <c r="P363" i="6"/>
  <c r="Q346" i="6"/>
  <c r="P346" i="6"/>
  <c r="Q345" i="6"/>
  <c r="P345" i="6"/>
  <c r="Q343" i="6"/>
  <c r="P343" i="6"/>
  <c r="Q342" i="6"/>
  <c r="P342" i="6"/>
  <c r="Q336" i="6"/>
  <c r="P336" i="6"/>
  <c r="Q335" i="6"/>
  <c r="P335" i="6"/>
  <c r="Q333" i="6"/>
  <c r="P333" i="6"/>
  <c r="Q332" i="6"/>
  <c r="P332" i="6"/>
  <c r="Q330" i="6"/>
  <c r="P330" i="6"/>
  <c r="Q329" i="6"/>
  <c r="P329" i="6"/>
  <c r="Q326" i="6"/>
  <c r="P326" i="6"/>
  <c r="Q325" i="6"/>
  <c r="P325" i="6"/>
  <c r="Q323" i="6"/>
  <c r="P323" i="6"/>
  <c r="Q322" i="6"/>
  <c r="P322" i="6"/>
  <c r="Q320" i="6"/>
  <c r="P320" i="6"/>
  <c r="Q319" i="6"/>
  <c r="P319" i="6"/>
  <c r="Q317" i="6"/>
  <c r="P317" i="6"/>
  <c r="Q316" i="6"/>
  <c r="P316" i="6"/>
  <c r="Q313" i="6"/>
  <c r="P313" i="6"/>
  <c r="Q312" i="6"/>
  <c r="P312" i="6"/>
  <c r="Q310" i="6"/>
  <c r="P310" i="6"/>
  <c r="Q309" i="6"/>
  <c r="P309" i="6"/>
  <c r="Q307" i="6"/>
  <c r="P307" i="6"/>
  <c r="Q306" i="6"/>
  <c r="P306" i="6"/>
  <c r="Q304" i="6"/>
  <c r="P304" i="6"/>
  <c r="Q303" i="6"/>
  <c r="P303" i="6"/>
  <c r="Q301" i="6"/>
  <c r="P301" i="6"/>
  <c r="Q300" i="6"/>
  <c r="P300" i="6"/>
  <c r="Q292" i="6"/>
  <c r="P292" i="6"/>
  <c r="Q291" i="6"/>
  <c r="P291" i="6"/>
  <c r="Q289" i="6"/>
  <c r="P289" i="6"/>
  <c r="Q288" i="6"/>
  <c r="P288" i="6"/>
  <c r="Q286" i="6"/>
  <c r="P286" i="6"/>
  <c r="Q285" i="6"/>
  <c r="P285" i="6"/>
  <c r="Q283" i="6"/>
  <c r="P283" i="6"/>
  <c r="Q282" i="6"/>
  <c r="P282" i="6"/>
  <c r="Q280" i="6"/>
  <c r="P280" i="6"/>
  <c r="Q279" i="6"/>
  <c r="P279" i="6"/>
  <c r="Q276" i="6"/>
  <c r="P276" i="6"/>
  <c r="Q275" i="6"/>
  <c r="P275" i="6"/>
  <c r="Q271" i="6"/>
  <c r="P271" i="6"/>
  <c r="Q270" i="6"/>
  <c r="P270" i="6"/>
  <c r="Q265" i="6"/>
  <c r="P265" i="6"/>
  <c r="Q264" i="6"/>
  <c r="P264" i="6"/>
  <c r="Q262" i="6"/>
  <c r="P262" i="6"/>
  <c r="Q261" i="6"/>
  <c r="P261" i="6"/>
  <c r="Q257" i="6"/>
  <c r="P257" i="6"/>
  <c r="Q256" i="6"/>
  <c r="P256" i="6"/>
  <c r="Q254" i="6"/>
  <c r="P254" i="6"/>
  <c r="Q253" i="6"/>
  <c r="P253" i="6"/>
  <c r="Q251" i="6"/>
  <c r="P251" i="6"/>
  <c r="Q250" i="6"/>
  <c r="P250" i="6"/>
  <c r="Q247" i="6"/>
  <c r="P247" i="6"/>
  <c r="Q246" i="6"/>
  <c r="P246" i="6"/>
  <c r="Q244" i="6"/>
  <c r="P244" i="6"/>
  <c r="Q243" i="6"/>
  <c r="P243" i="6"/>
  <c r="Q241" i="6"/>
  <c r="P241" i="6"/>
  <c r="Q240" i="6"/>
  <c r="P240" i="6"/>
  <c r="Q238" i="6"/>
  <c r="P238" i="6"/>
  <c r="Q237" i="6"/>
  <c r="P237" i="6"/>
  <c r="Q232" i="6"/>
  <c r="P232" i="6"/>
  <c r="Q231" i="6"/>
  <c r="P231" i="6"/>
  <c r="Q229" i="6"/>
  <c r="P229" i="6"/>
  <c r="Q228" i="6"/>
  <c r="P228" i="6"/>
  <c r="Q225" i="6"/>
  <c r="P225" i="6"/>
  <c r="Q224" i="6"/>
  <c r="P224" i="6"/>
  <c r="Q222" i="6"/>
  <c r="P222" i="6"/>
  <c r="Q221" i="6"/>
  <c r="P221" i="6"/>
  <c r="Q219" i="6"/>
  <c r="P219" i="6"/>
  <c r="Q218" i="6"/>
  <c r="P218" i="6"/>
  <c r="Q215" i="6"/>
  <c r="P215" i="6"/>
  <c r="Q214" i="6"/>
  <c r="P214" i="6"/>
  <c r="Q212" i="6"/>
  <c r="P212" i="6"/>
  <c r="Q211" i="6"/>
  <c r="P211" i="6"/>
  <c r="Q206" i="6"/>
  <c r="P206" i="6"/>
  <c r="Q205" i="6"/>
  <c r="P205" i="6"/>
  <c r="Q203" i="6"/>
  <c r="P203" i="6"/>
  <c r="Q202" i="6"/>
  <c r="P202" i="6"/>
  <c r="Q200" i="6"/>
  <c r="P200" i="6"/>
  <c r="Q199" i="6"/>
  <c r="P199" i="6"/>
  <c r="Q196" i="6"/>
  <c r="P196" i="6"/>
  <c r="Q195" i="6"/>
  <c r="P195" i="6"/>
  <c r="Q193" i="6"/>
  <c r="P193" i="6"/>
  <c r="Q192" i="6"/>
  <c r="P192" i="6"/>
  <c r="Q189" i="6"/>
  <c r="P189" i="6"/>
  <c r="Q188" i="6"/>
  <c r="P188" i="6"/>
  <c r="Q180" i="6"/>
  <c r="P180" i="6"/>
  <c r="Q179" i="6"/>
  <c r="P179" i="6"/>
  <c r="Q173" i="6"/>
  <c r="P173" i="6"/>
  <c r="Q172" i="6"/>
  <c r="P172" i="6"/>
  <c r="Q170" i="6"/>
  <c r="P170" i="6"/>
  <c r="Q169" i="6"/>
  <c r="P169" i="6"/>
  <c r="Q167" i="6"/>
  <c r="P167" i="6"/>
  <c r="Q166" i="6"/>
  <c r="P166" i="6"/>
  <c r="Q164" i="6"/>
  <c r="P164" i="6"/>
  <c r="Q163" i="6"/>
  <c r="P163" i="6"/>
  <c r="Q160" i="6"/>
  <c r="P160" i="6"/>
  <c r="Q159" i="6"/>
  <c r="P159" i="6"/>
  <c r="Q156" i="6"/>
  <c r="P156" i="6"/>
  <c r="Q155" i="6"/>
  <c r="P155" i="6"/>
  <c r="Q153" i="6"/>
  <c r="P153" i="6"/>
  <c r="Q152" i="6"/>
  <c r="P152" i="6"/>
  <c r="Q150" i="6"/>
  <c r="P150" i="6"/>
  <c r="Q149" i="6"/>
  <c r="P149" i="6"/>
  <c r="Q146" i="6"/>
  <c r="P146" i="6"/>
  <c r="Q145" i="6"/>
  <c r="P145" i="6"/>
  <c r="Q140" i="6"/>
  <c r="P140" i="6"/>
  <c r="Q139" i="6"/>
  <c r="P139" i="6"/>
  <c r="Q137" i="6"/>
  <c r="P137" i="6"/>
  <c r="Q136" i="6"/>
  <c r="P136" i="6"/>
  <c r="Q133" i="6"/>
  <c r="P133" i="6"/>
  <c r="Q132" i="6"/>
  <c r="P132" i="6"/>
  <c r="Q129" i="6"/>
  <c r="P129" i="6"/>
  <c r="Q128" i="6"/>
  <c r="P128" i="6"/>
  <c r="Q123" i="6"/>
  <c r="P123" i="6"/>
  <c r="Q122" i="6"/>
  <c r="P122" i="6"/>
  <c r="Q120" i="6"/>
  <c r="P120" i="6"/>
  <c r="Q119" i="6"/>
  <c r="P119" i="6"/>
  <c r="Q117" i="6"/>
  <c r="P117" i="6"/>
  <c r="Q116" i="6"/>
  <c r="P116" i="6"/>
  <c r="Q114" i="6"/>
  <c r="P114" i="6"/>
  <c r="Q113" i="6"/>
  <c r="P113" i="6"/>
  <c r="Q111" i="6"/>
  <c r="P111" i="6"/>
  <c r="Q110" i="6"/>
  <c r="P110" i="6"/>
  <c r="Q108" i="6"/>
  <c r="P108" i="6"/>
  <c r="Q107" i="6"/>
  <c r="P107" i="6"/>
  <c r="Q105" i="6"/>
  <c r="P105" i="6"/>
  <c r="Q104" i="6"/>
  <c r="P104" i="6"/>
  <c r="Q102" i="6"/>
  <c r="P102" i="6"/>
  <c r="Q101" i="6"/>
  <c r="P101" i="6"/>
  <c r="Q99" i="6"/>
  <c r="P99" i="6"/>
  <c r="Q98" i="6"/>
  <c r="P98" i="6"/>
  <c r="Q96" i="6"/>
  <c r="P96" i="6"/>
  <c r="Q95" i="6"/>
  <c r="P95" i="6"/>
  <c r="Q92" i="6"/>
  <c r="P92" i="6"/>
  <c r="Q91" i="6"/>
  <c r="P91" i="6"/>
  <c r="Q89" i="6"/>
  <c r="P89" i="6"/>
  <c r="Q88" i="6"/>
  <c r="P88" i="6"/>
  <c r="Q86" i="6"/>
  <c r="P86" i="6"/>
  <c r="Q85" i="6"/>
  <c r="P85" i="6"/>
  <c r="Q83" i="6"/>
  <c r="P83" i="6"/>
  <c r="Q82" i="6"/>
  <c r="P82" i="6"/>
  <c r="Q80" i="6"/>
  <c r="P80" i="6"/>
  <c r="Q79" i="6"/>
  <c r="P79" i="6"/>
  <c r="Q76" i="6"/>
  <c r="P76" i="6"/>
  <c r="Q75" i="6"/>
  <c r="P75" i="6"/>
  <c r="Q73" i="6"/>
  <c r="P73" i="6"/>
  <c r="Q72" i="6"/>
  <c r="P72" i="6"/>
  <c r="Q70" i="6"/>
  <c r="P70" i="6"/>
  <c r="Q69" i="6"/>
  <c r="P69" i="6"/>
  <c r="Q67" i="6"/>
  <c r="P67" i="6"/>
  <c r="Q66" i="6"/>
  <c r="P66" i="6"/>
  <c r="Q63" i="6"/>
  <c r="P63" i="6"/>
  <c r="Q62" i="6"/>
  <c r="P62" i="6"/>
  <c r="Q60" i="6"/>
  <c r="P60" i="6"/>
  <c r="Q59" i="6"/>
  <c r="P59" i="6"/>
  <c r="Q57" i="6"/>
  <c r="P57" i="6"/>
  <c r="Q56" i="6"/>
  <c r="P56" i="6"/>
  <c r="Q54" i="6"/>
  <c r="P54" i="6"/>
  <c r="Q53" i="6"/>
  <c r="P53" i="6"/>
  <c r="Q51" i="6"/>
  <c r="P51" i="6"/>
  <c r="Q50" i="6"/>
  <c r="P50" i="6"/>
  <c r="Q48" i="6"/>
  <c r="P48" i="6"/>
  <c r="Q47" i="6"/>
  <c r="P47" i="6"/>
  <c r="Q45" i="6"/>
  <c r="P45" i="6"/>
  <c r="Q44" i="6"/>
  <c r="P44" i="6"/>
  <c r="Q41" i="6"/>
  <c r="P41" i="6"/>
  <c r="Q40" i="6"/>
  <c r="P40" i="6"/>
  <c r="Q38" i="6"/>
  <c r="P38" i="6"/>
  <c r="Q37" i="6"/>
  <c r="P37" i="6"/>
  <c r="Q35" i="6"/>
  <c r="P35" i="6"/>
  <c r="Q34" i="6"/>
  <c r="P34" i="6"/>
  <c r="Q32" i="6"/>
  <c r="P32" i="6"/>
  <c r="Q31" i="6"/>
  <c r="P31" i="6"/>
  <c r="Q29" i="6"/>
  <c r="P29" i="6"/>
  <c r="Q28" i="6"/>
  <c r="P28" i="6"/>
  <c r="Q26" i="6"/>
  <c r="P26" i="6"/>
  <c r="Q25" i="6"/>
  <c r="P25" i="6"/>
  <c r="Q23" i="6"/>
  <c r="P23" i="6"/>
  <c r="Q22" i="6"/>
  <c r="P22" i="6"/>
  <c r="Q19" i="6"/>
  <c r="P19" i="6"/>
  <c r="Q17" i="6"/>
  <c r="P17" i="6"/>
  <c r="Q16" i="6"/>
  <c r="P16" i="6"/>
  <c r="E114" i="7"/>
  <c r="D114" i="7"/>
  <c r="D114" i="6" l="1"/>
  <c r="D112" i="6"/>
  <c r="K114" i="2"/>
  <c r="J114" i="2"/>
  <c r="K113" i="2"/>
  <c r="J113" i="2"/>
  <c r="D113" i="6" l="1"/>
  <c r="F113" i="6"/>
  <c r="E113" i="6"/>
  <c r="H113" i="6" l="1"/>
  <c r="I113" i="6" l="1"/>
  <c r="J113" i="6" s="1"/>
  <c r="K113" i="6" s="1"/>
  <c r="D113" i="7" l="1"/>
  <c r="L113" i="6"/>
  <c r="E113" i="7" s="1"/>
  <c r="D27" i="3" l="1"/>
  <c r="C27" i="3"/>
  <c r="C25" i="3"/>
  <c r="C19" i="3"/>
  <c r="C28" i="3" l="1"/>
  <c r="F25" i="3"/>
  <c r="F19" i="3"/>
  <c r="F27" i="3"/>
  <c r="E25" i="3"/>
  <c r="E19" i="3"/>
  <c r="E27" i="3"/>
  <c r="D19" i="3"/>
  <c r="D25" i="3"/>
  <c r="B27" i="3"/>
  <c r="E28" i="3" l="1"/>
  <c r="D28" i="3"/>
  <c r="F28" i="3"/>
  <c r="B19" i="3"/>
  <c r="B25" i="3"/>
  <c r="K265" i="2"/>
  <c r="J265" i="2"/>
  <c r="K264" i="2"/>
  <c r="J264" i="2"/>
  <c r="K262" i="2"/>
  <c r="J262" i="2"/>
  <c r="K261" i="2"/>
  <c r="J261" i="2"/>
  <c r="J256" i="2"/>
  <c r="D262" i="6" l="1"/>
  <c r="D261" i="6"/>
  <c r="B28" i="3"/>
  <c r="D264" i="6"/>
  <c r="F264" i="6" s="1"/>
  <c r="D265" i="6"/>
  <c r="E265" i="6" s="1"/>
  <c r="F262" i="6"/>
  <c r="E262" i="6"/>
  <c r="E261" i="6"/>
  <c r="K271" i="2"/>
  <c r="J271" i="2"/>
  <c r="K270" i="2"/>
  <c r="J270" i="2"/>
  <c r="F261" i="6" l="1"/>
  <c r="F265" i="6"/>
  <c r="E264" i="6"/>
  <c r="H264" i="6" s="1"/>
  <c r="I264" i="6" s="1"/>
  <c r="H265" i="6"/>
  <c r="H262" i="6"/>
  <c r="I262" i="6" s="1"/>
  <c r="J262" i="6" s="1"/>
  <c r="K262" i="6" s="1"/>
  <c r="L262" i="6" s="1"/>
  <c r="H261" i="6"/>
  <c r="I261" i="6" s="1"/>
  <c r="D270" i="6"/>
  <c r="E270" i="6" s="1"/>
  <c r="D271" i="6"/>
  <c r="I269" i="2"/>
  <c r="I269" i="6"/>
  <c r="H269" i="6"/>
  <c r="I259" i="6"/>
  <c r="H259" i="6"/>
  <c r="I258" i="6"/>
  <c r="H258" i="6"/>
  <c r="I259" i="2"/>
  <c r="H259" i="2"/>
  <c r="I258" i="2"/>
  <c r="H258" i="2"/>
  <c r="J261" i="6" l="1"/>
  <c r="K261" i="6" s="1"/>
  <c r="L261" i="6" s="1"/>
  <c r="J264" i="6"/>
  <c r="K264" i="6" s="1"/>
  <c r="L264" i="6" s="1"/>
  <c r="E264" i="7" s="1"/>
  <c r="I265" i="6"/>
  <c r="J265" i="6" s="1"/>
  <c r="K265" i="6" s="1"/>
  <c r="F271" i="6"/>
  <c r="F270" i="6"/>
  <c r="E271" i="6"/>
  <c r="D264" i="7" l="1"/>
  <c r="L265" i="6"/>
  <c r="E265" i="7" s="1"/>
  <c r="D265" i="7"/>
  <c r="H270" i="6"/>
  <c r="I270" i="6" s="1"/>
  <c r="J270" i="6" s="1"/>
  <c r="K270" i="6" s="1"/>
  <c r="D261" i="7" s="1"/>
  <c r="H271" i="6"/>
  <c r="E402" i="7"/>
  <c r="D402" i="7"/>
  <c r="E399" i="7"/>
  <c r="D399" i="7"/>
  <c r="E396" i="7"/>
  <c r="D396" i="7"/>
  <c r="E393" i="7"/>
  <c r="D393" i="7"/>
  <c r="E390" i="7"/>
  <c r="D390" i="7"/>
  <c r="E389" i="7"/>
  <c r="D389" i="7"/>
  <c r="E386" i="7"/>
  <c r="D386" i="7"/>
  <c r="E383" i="7"/>
  <c r="D383" i="7"/>
  <c r="E382" i="7"/>
  <c r="D382" i="7"/>
  <c r="E379" i="7"/>
  <c r="D379" i="7"/>
  <c r="E376" i="7"/>
  <c r="D376" i="7"/>
  <c r="E375" i="7"/>
  <c r="D375" i="7"/>
  <c r="E372" i="7"/>
  <c r="D372" i="7"/>
  <c r="E369" i="7"/>
  <c r="D369" i="7"/>
  <c r="E368" i="7"/>
  <c r="D368" i="7"/>
  <c r="E365" i="7"/>
  <c r="D365" i="7"/>
  <c r="E362" i="7"/>
  <c r="D362" i="7"/>
  <c r="E361" i="7"/>
  <c r="D361" i="7"/>
  <c r="E344" i="7"/>
  <c r="D344" i="7"/>
  <c r="E341" i="7"/>
  <c r="D341" i="7"/>
  <c r="E340" i="7"/>
  <c r="D340" i="7"/>
  <c r="E334" i="7"/>
  <c r="D334" i="7"/>
  <c r="E331" i="7"/>
  <c r="D331" i="7"/>
  <c r="E328" i="7"/>
  <c r="D328" i="7"/>
  <c r="E327" i="7"/>
  <c r="D327" i="7"/>
  <c r="E324" i="7"/>
  <c r="D324" i="7"/>
  <c r="E321" i="7"/>
  <c r="D321" i="7"/>
  <c r="E318" i="7"/>
  <c r="D318" i="7"/>
  <c r="E315" i="7"/>
  <c r="D315" i="7"/>
  <c r="E314" i="7"/>
  <c r="D314" i="7"/>
  <c r="E311" i="7"/>
  <c r="D311" i="7"/>
  <c r="E308" i="7"/>
  <c r="D308" i="7"/>
  <c r="E305" i="7"/>
  <c r="D305" i="7"/>
  <c r="E302" i="7"/>
  <c r="D302" i="7"/>
  <c r="E299" i="7"/>
  <c r="D299" i="7"/>
  <c r="E296" i="7"/>
  <c r="D296" i="7"/>
  <c r="E293" i="7"/>
  <c r="D293" i="7"/>
  <c r="E290" i="7"/>
  <c r="D290" i="7"/>
  <c r="E287" i="7"/>
  <c r="D287" i="7"/>
  <c r="E284" i="7"/>
  <c r="D284" i="7"/>
  <c r="E281" i="7"/>
  <c r="D281" i="7"/>
  <c r="E278" i="7"/>
  <c r="D278" i="7"/>
  <c r="E277" i="7"/>
  <c r="D277" i="7"/>
  <c r="E274" i="7"/>
  <c r="D274" i="7"/>
  <c r="E273" i="7"/>
  <c r="D273" i="7"/>
  <c r="E272" i="7"/>
  <c r="D272" i="7"/>
  <c r="E255" i="7"/>
  <c r="D255" i="7"/>
  <c r="E252" i="7"/>
  <c r="D252" i="7"/>
  <c r="E249" i="7"/>
  <c r="D249" i="7"/>
  <c r="E248" i="7"/>
  <c r="D248" i="7"/>
  <c r="E245" i="7"/>
  <c r="D245" i="7"/>
  <c r="E242" i="7"/>
  <c r="D242" i="7"/>
  <c r="E239" i="7"/>
  <c r="D239" i="7"/>
  <c r="E236" i="7"/>
  <c r="D236" i="7"/>
  <c r="E235" i="7"/>
  <c r="D235" i="7"/>
  <c r="E234" i="7"/>
  <c r="D234" i="7"/>
  <c r="E233" i="7"/>
  <c r="D233" i="7"/>
  <c r="E230" i="7"/>
  <c r="D230" i="7"/>
  <c r="E227" i="7"/>
  <c r="D227" i="7"/>
  <c r="E226" i="7"/>
  <c r="D226" i="7"/>
  <c r="E223" i="7"/>
  <c r="D223" i="7"/>
  <c r="E220" i="7"/>
  <c r="D220" i="7"/>
  <c r="E217" i="7"/>
  <c r="D217" i="7"/>
  <c r="E216" i="7"/>
  <c r="D216" i="7"/>
  <c r="E213" i="7"/>
  <c r="D213" i="7"/>
  <c r="E210" i="7"/>
  <c r="D210" i="7"/>
  <c r="E209" i="7"/>
  <c r="D209" i="7"/>
  <c r="E208" i="7"/>
  <c r="D208" i="7"/>
  <c r="E207" i="7"/>
  <c r="D207" i="7"/>
  <c r="E204" i="7"/>
  <c r="D204" i="7"/>
  <c r="E201" i="7"/>
  <c r="D201" i="7"/>
  <c r="E198" i="7"/>
  <c r="D198" i="7"/>
  <c r="E197" i="7"/>
  <c r="D197" i="7"/>
  <c r="E194" i="7"/>
  <c r="D194" i="7"/>
  <c r="E191" i="7"/>
  <c r="D191" i="7"/>
  <c r="E190" i="7"/>
  <c r="D190" i="7"/>
  <c r="E187" i="7"/>
  <c r="D187" i="7"/>
  <c r="E186" i="7"/>
  <c r="D186" i="7"/>
  <c r="E185" i="7"/>
  <c r="D185" i="7"/>
  <c r="E178" i="7"/>
  <c r="D178" i="7"/>
  <c r="E177" i="7"/>
  <c r="D177" i="7"/>
  <c r="E176" i="7"/>
  <c r="D176" i="7"/>
  <c r="E175" i="7"/>
  <c r="D175" i="7"/>
  <c r="E174" i="7"/>
  <c r="D174" i="7"/>
  <c r="E171" i="7"/>
  <c r="D171" i="7"/>
  <c r="E168" i="7"/>
  <c r="D168" i="7"/>
  <c r="E165" i="7"/>
  <c r="D165" i="7"/>
  <c r="E162" i="7"/>
  <c r="D162" i="7"/>
  <c r="E161" i="7"/>
  <c r="D161" i="7"/>
  <c r="E158" i="7"/>
  <c r="D158" i="7"/>
  <c r="E157" i="7"/>
  <c r="D157" i="7"/>
  <c r="E154" i="7"/>
  <c r="D154" i="7"/>
  <c r="E151" i="7"/>
  <c r="D151" i="7"/>
  <c r="E148" i="7"/>
  <c r="D148" i="7"/>
  <c r="E147" i="7"/>
  <c r="D147" i="7"/>
  <c r="E144" i="7"/>
  <c r="D144" i="7"/>
  <c r="E143" i="7"/>
  <c r="D143" i="7"/>
  <c r="E142" i="7"/>
  <c r="D142" i="7"/>
  <c r="E141" i="7"/>
  <c r="D141" i="7"/>
  <c r="E140" i="7"/>
  <c r="D140" i="7"/>
  <c r="E138" i="7"/>
  <c r="D138" i="7"/>
  <c r="E137" i="7"/>
  <c r="D137" i="7"/>
  <c r="E135" i="7"/>
  <c r="D135" i="7"/>
  <c r="E134" i="7"/>
  <c r="D134" i="7"/>
  <c r="E133" i="7"/>
  <c r="D133" i="7"/>
  <c r="E131" i="7"/>
  <c r="D131" i="7"/>
  <c r="E130" i="7"/>
  <c r="D130" i="7"/>
  <c r="E129" i="7"/>
  <c r="D129" i="7"/>
  <c r="E127" i="7"/>
  <c r="D127" i="7"/>
  <c r="E123" i="7"/>
  <c r="D123" i="7"/>
  <c r="E121" i="7"/>
  <c r="D121" i="7"/>
  <c r="E120" i="7"/>
  <c r="D120" i="7"/>
  <c r="E118" i="7"/>
  <c r="D118" i="7"/>
  <c r="E117" i="7"/>
  <c r="D117" i="7"/>
  <c r="E115" i="7"/>
  <c r="D115" i="7"/>
  <c r="E111" i="7"/>
  <c r="D111" i="7"/>
  <c r="E109" i="7"/>
  <c r="D109" i="7"/>
  <c r="E108" i="7"/>
  <c r="D108" i="7"/>
  <c r="E106" i="7"/>
  <c r="D106" i="7"/>
  <c r="E105" i="7"/>
  <c r="D105" i="7"/>
  <c r="E103" i="7"/>
  <c r="D103" i="7"/>
  <c r="E102" i="7"/>
  <c r="D102" i="7"/>
  <c r="E100" i="7"/>
  <c r="D100" i="7"/>
  <c r="E99" i="7"/>
  <c r="D99" i="7"/>
  <c r="E97" i="7"/>
  <c r="D97" i="7"/>
  <c r="E96" i="7"/>
  <c r="D96" i="7"/>
  <c r="E94" i="7"/>
  <c r="D94" i="7"/>
  <c r="E93" i="7"/>
  <c r="D93" i="7"/>
  <c r="E92" i="7"/>
  <c r="D92" i="7"/>
  <c r="E90" i="7"/>
  <c r="D90" i="7"/>
  <c r="E89" i="7"/>
  <c r="D89" i="7"/>
  <c r="E87" i="7"/>
  <c r="D87" i="7"/>
  <c r="E86" i="7"/>
  <c r="D86" i="7"/>
  <c r="E84" i="7"/>
  <c r="D84" i="7"/>
  <c r="E83" i="7"/>
  <c r="D83" i="7"/>
  <c r="E81" i="7"/>
  <c r="D81" i="7"/>
  <c r="E80" i="7"/>
  <c r="D80" i="7"/>
  <c r="E78" i="7"/>
  <c r="D78" i="7"/>
  <c r="E77" i="7"/>
  <c r="D77" i="7"/>
  <c r="E76" i="7"/>
  <c r="D76" i="7"/>
  <c r="E74" i="7"/>
  <c r="D74" i="7"/>
  <c r="E73" i="7"/>
  <c r="D73" i="7"/>
  <c r="E71" i="7"/>
  <c r="D71" i="7"/>
  <c r="E70" i="7"/>
  <c r="D70" i="7"/>
  <c r="E68" i="7"/>
  <c r="D68" i="7"/>
  <c r="E67" i="7"/>
  <c r="D67" i="7"/>
  <c r="E65" i="7"/>
  <c r="D65" i="7"/>
  <c r="E64" i="7"/>
  <c r="D64" i="7"/>
  <c r="E63" i="7"/>
  <c r="D63" i="7"/>
  <c r="E61" i="7"/>
  <c r="D61" i="7"/>
  <c r="E60" i="7"/>
  <c r="D60" i="7"/>
  <c r="E58" i="7"/>
  <c r="D58" i="7"/>
  <c r="E57" i="7"/>
  <c r="D57" i="7"/>
  <c r="E55" i="7"/>
  <c r="D55" i="7"/>
  <c r="E54" i="7"/>
  <c r="D54" i="7"/>
  <c r="E52" i="7"/>
  <c r="D52" i="7"/>
  <c r="E51" i="7"/>
  <c r="D51" i="7"/>
  <c r="E49" i="7"/>
  <c r="D49" i="7"/>
  <c r="E48" i="7"/>
  <c r="D48" i="7"/>
  <c r="E46" i="7"/>
  <c r="D46" i="7"/>
  <c r="E45" i="7"/>
  <c r="D45" i="7"/>
  <c r="E43" i="7"/>
  <c r="D43" i="7"/>
  <c r="E42" i="7"/>
  <c r="D42" i="7"/>
  <c r="E41" i="7"/>
  <c r="D41" i="7"/>
  <c r="E39" i="7"/>
  <c r="D39" i="7"/>
  <c r="E38" i="7"/>
  <c r="D38" i="7"/>
  <c r="E36" i="7"/>
  <c r="D36" i="7"/>
  <c r="E35" i="7"/>
  <c r="D35" i="7"/>
  <c r="E33" i="7"/>
  <c r="D33" i="7"/>
  <c r="E30" i="7"/>
  <c r="D30" i="7"/>
  <c r="E27" i="7"/>
  <c r="D27" i="7"/>
  <c r="E24" i="7"/>
  <c r="D24" i="7"/>
  <c r="E21" i="7"/>
  <c r="D21" i="7"/>
  <c r="E18" i="7"/>
  <c r="D18" i="7"/>
  <c r="E15" i="7"/>
  <c r="D15" i="7"/>
  <c r="E14" i="7"/>
  <c r="D14" i="7"/>
  <c r="D270" i="7" l="1"/>
  <c r="L270" i="6"/>
  <c r="E270" i="7" s="1"/>
  <c r="I271" i="6"/>
  <c r="J271" i="6" s="1"/>
  <c r="K271" i="6" s="1"/>
  <c r="E261" i="7" l="1"/>
  <c r="D262" i="7"/>
  <c r="L271" i="6"/>
  <c r="D271" i="7"/>
  <c r="G25" i="4"/>
  <c r="G27" i="4" s="1"/>
  <c r="E262" i="7" l="1"/>
  <c r="E271" i="7"/>
  <c r="K25" i="4" l="1"/>
  <c r="K27" i="4" s="1"/>
  <c r="J25" i="4"/>
  <c r="J27" i="4" s="1"/>
  <c r="E27" i="4"/>
  <c r="I25" i="4"/>
  <c r="I27" i="4" s="1"/>
  <c r="H25" i="4"/>
  <c r="H27" i="4" s="1"/>
  <c r="D402" i="6" l="1"/>
  <c r="D399" i="6"/>
  <c r="D396" i="6"/>
  <c r="D393" i="6"/>
  <c r="D390" i="6"/>
  <c r="D389" i="6"/>
  <c r="D386" i="6"/>
  <c r="D383" i="6"/>
  <c r="D382" i="6"/>
  <c r="D379" i="6"/>
  <c r="D376" i="6"/>
  <c r="D375" i="6"/>
  <c r="D372" i="6"/>
  <c r="D369" i="6"/>
  <c r="D368" i="6"/>
  <c r="D365" i="6"/>
  <c r="D362" i="6"/>
  <c r="D361" i="6"/>
  <c r="D344" i="6"/>
  <c r="D341" i="6"/>
  <c r="D340" i="6"/>
  <c r="D334" i="6"/>
  <c r="D331" i="6"/>
  <c r="D328" i="6"/>
  <c r="D327" i="6"/>
  <c r="D324" i="6"/>
  <c r="D321" i="6"/>
  <c r="D318" i="6"/>
  <c r="D315" i="6"/>
  <c r="D314" i="6"/>
  <c r="D311" i="6"/>
  <c r="D308" i="6"/>
  <c r="D305" i="6"/>
  <c r="D302" i="6"/>
  <c r="D299" i="6"/>
  <c r="D296" i="6"/>
  <c r="D293" i="6"/>
  <c r="D290" i="6"/>
  <c r="D287" i="6"/>
  <c r="D284" i="6"/>
  <c r="D281" i="6"/>
  <c r="D278" i="6"/>
  <c r="D277" i="6"/>
  <c r="D274" i="6"/>
  <c r="D273" i="6"/>
  <c r="D272" i="6"/>
  <c r="D255" i="6"/>
  <c r="D252" i="6"/>
  <c r="D249" i="6"/>
  <c r="D248" i="6"/>
  <c r="D245" i="6"/>
  <c r="D242" i="6"/>
  <c r="D239" i="6"/>
  <c r="D236" i="6"/>
  <c r="D235" i="6"/>
  <c r="D234" i="6"/>
  <c r="D233" i="6"/>
  <c r="D230" i="6"/>
  <c r="D227" i="6"/>
  <c r="D226" i="6"/>
  <c r="D223" i="6"/>
  <c r="D220" i="6"/>
  <c r="D217" i="6"/>
  <c r="D216" i="6"/>
  <c r="D213" i="6"/>
  <c r="D210" i="6"/>
  <c r="D209" i="6"/>
  <c r="D208" i="6"/>
  <c r="D207" i="6"/>
  <c r="D204" i="6"/>
  <c r="D201" i="6"/>
  <c r="D198" i="6"/>
  <c r="D197" i="6"/>
  <c r="D194" i="6"/>
  <c r="D191" i="6"/>
  <c r="D190" i="6"/>
  <c r="D187" i="6"/>
  <c r="D186" i="6"/>
  <c r="D185" i="6"/>
  <c r="D178" i="6"/>
  <c r="D177" i="6"/>
  <c r="D176" i="6"/>
  <c r="D175" i="6"/>
  <c r="D174" i="6"/>
  <c r="D171" i="6"/>
  <c r="D168" i="6"/>
  <c r="D165" i="6"/>
  <c r="D162" i="6"/>
  <c r="D161" i="6"/>
  <c r="D158" i="6"/>
  <c r="D157" i="6"/>
  <c r="D154" i="6"/>
  <c r="D151" i="6"/>
  <c r="D148" i="6"/>
  <c r="D147" i="6"/>
  <c r="D144" i="6"/>
  <c r="D143" i="6"/>
  <c r="D142" i="6"/>
  <c r="D141" i="6"/>
  <c r="D138" i="6"/>
  <c r="D135" i="6"/>
  <c r="D134" i="6"/>
  <c r="D131" i="6"/>
  <c r="D130" i="6"/>
  <c r="D127" i="6"/>
  <c r="D121" i="6"/>
  <c r="D118" i="6"/>
  <c r="D115" i="6"/>
  <c r="D109" i="6"/>
  <c r="D106" i="6"/>
  <c r="D103" i="6"/>
  <c r="D100" i="6"/>
  <c r="D97" i="6"/>
  <c r="D94" i="6"/>
  <c r="D93" i="6"/>
  <c r="D90" i="6"/>
  <c r="D87" i="6"/>
  <c r="D84" i="6"/>
  <c r="D81" i="6"/>
  <c r="D78" i="6"/>
  <c r="D77" i="6"/>
  <c r="D74" i="6"/>
  <c r="D71" i="6"/>
  <c r="D68" i="6"/>
  <c r="D65" i="6"/>
  <c r="D64" i="6"/>
  <c r="D61" i="6"/>
  <c r="D58" i="6"/>
  <c r="D55" i="6"/>
  <c r="D52" i="6"/>
  <c r="D49" i="6"/>
  <c r="D46" i="6"/>
  <c r="D43" i="6"/>
  <c r="D42" i="6"/>
  <c r="D39" i="6"/>
  <c r="D36" i="6"/>
  <c r="D33" i="6"/>
  <c r="D30" i="6"/>
  <c r="D27" i="6"/>
  <c r="D24" i="6"/>
  <c r="D21" i="6"/>
  <c r="D18" i="6"/>
  <c r="D15" i="6"/>
  <c r="K404" i="2" l="1"/>
  <c r="J404" i="2"/>
  <c r="K403" i="2"/>
  <c r="J403" i="2"/>
  <c r="K401" i="2"/>
  <c r="J401" i="2"/>
  <c r="K400" i="2"/>
  <c r="J400" i="2"/>
  <c r="K398" i="2"/>
  <c r="J398" i="2"/>
  <c r="K397" i="2"/>
  <c r="J397" i="2"/>
  <c r="K395" i="2"/>
  <c r="J395" i="2"/>
  <c r="K394" i="2"/>
  <c r="J394" i="2"/>
  <c r="K392" i="2"/>
  <c r="J392" i="2"/>
  <c r="K391" i="2"/>
  <c r="J391" i="2"/>
  <c r="K388" i="2"/>
  <c r="J388" i="2"/>
  <c r="K387" i="2"/>
  <c r="J387" i="2"/>
  <c r="K385" i="2"/>
  <c r="J385" i="2"/>
  <c r="K384" i="2"/>
  <c r="J384" i="2"/>
  <c r="K381" i="2"/>
  <c r="J381" i="2"/>
  <c r="K380" i="2"/>
  <c r="J380" i="2"/>
  <c r="K378" i="2"/>
  <c r="J378" i="2"/>
  <c r="K377" i="2"/>
  <c r="J377" i="2"/>
  <c r="K374" i="2"/>
  <c r="J374" i="2"/>
  <c r="K373" i="2"/>
  <c r="J373" i="2"/>
  <c r="K371" i="2"/>
  <c r="J371" i="2"/>
  <c r="K370" i="2"/>
  <c r="J370" i="2"/>
  <c r="K367" i="2"/>
  <c r="J367" i="2"/>
  <c r="K366" i="2"/>
  <c r="J366" i="2"/>
  <c r="K364" i="2"/>
  <c r="J364" i="2"/>
  <c r="K363" i="2"/>
  <c r="J363" i="2"/>
  <c r="K346" i="2"/>
  <c r="J346" i="2"/>
  <c r="K345" i="2"/>
  <c r="J345" i="2"/>
  <c r="K343" i="2"/>
  <c r="J343" i="2"/>
  <c r="D343" i="6" s="1"/>
  <c r="K342" i="2"/>
  <c r="J342" i="2"/>
  <c r="K336" i="2"/>
  <c r="J336" i="2"/>
  <c r="K335" i="2"/>
  <c r="J335" i="2"/>
  <c r="K333" i="2"/>
  <c r="J333" i="2"/>
  <c r="K332" i="2"/>
  <c r="J332" i="2"/>
  <c r="K330" i="2"/>
  <c r="J330" i="2"/>
  <c r="K329" i="2"/>
  <c r="J329" i="2"/>
  <c r="D329" i="6" s="1"/>
  <c r="K326" i="2"/>
  <c r="J326" i="2"/>
  <c r="K325" i="2"/>
  <c r="J325" i="2"/>
  <c r="K323" i="2"/>
  <c r="J323" i="2"/>
  <c r="K322" i="2"/>
  <c r="J322" i="2"/>
  <c r="K320" i="2"/>
  <c r="J320" i="2"/>
  <c r="K319" i="2"/>
  <c r="J319" i="2"/>
  <c r="K317" i="2"/>
  <c r="J317" i="2"/>
  <c r="K316" i="2"/>
  <c r="J316" i="2"/>
  <c r="K313" i="2"/>
  <c r="J313" i="2"/>
  <c r="K312" i="2"/>
  <c r="J312" i="2"/>
  <c r="K310" i="2"/>
  <c r="J310" i="2"/>
  <c r="K309" i="2"/>
  <c r="J309" i="2"/>
  <c r="K307" i="2"/>
  <c r="J307" i="2"/>
  <c r="K306" i="2"/>
  <c r="J306" i="2"/>
  <c r="K304" i="2"/>
  <c r="J304" i="2"/>
  <c r="K303" i="2"/>
  <c r="J303" i="2"/>
  <c r="K301" i="2"/>
  <c r="J301" i="2"/>
  <c r="K300" i="2"/>
  <c r="J300" i="2"/>
  <c r="K298" i="2"/>
  <c r="J298" i="2"/>
  <c r="K297" i="2"/>
  <c r="J297" i="2"/>
  <c r="K295" i="2"/>
  <c r="J295" i="2"/>
  <c r="K294" i="2"/>
  <c r="J294" i="2"/>
  <c r="K292" i="2"/>
  <c r="J292" i="2"/>
  <c r="K291" i="2"/>
  <c r="J291" i="2"/>
  <c r="K289" i="2"/>
  <c r="J289" i="2"/>
  <c r="K288" i="2"/>
  <c r="J288" i="2"/>
  <c r="K286" i="2"/>
  <c r="J286" i="2"/>
  <c r="K285" i="2"/>
  <c r="J285" i="2"/>
  <c r="K283" i="2"/>
  <c r="J283" i="2"/>
  <c r="K282" i="2"/>
  <c r="J282" i="2"/>
  <c r="K280" i="2"/>
  <c r="J280" i="2"/>
  <c r="K279" i="2"/>
  <c r="J279" i="2"/>
  <c r="K276" i="2"/>
  <c r="J276" i="2"/>
  <c r="K275" i="2"/>
  <c r="J275" i="2"/>
  <c r="K257" i="2"/>
  <c r="J257" i="2"/>
  <c r="K256" i="2"/>
  <c r="K254" i="2"/>
  <c r="J254" i="2"/>
  <c r="K253" i="2"/>
  <c r="J253" i="2"/>
  <c r="K251" i="2"/>
  <c r="J251" i="2"/>
  <c r="K250" i="2"/>
  <c r="J250" i="2"/>
  <c r="K247" i="2"/>
  <c r="J247" i="2"/>
  <c r="K246" i="2"/>
  <c r="J246" i="2"/>
  <c r="K244" i="2"/>
  <c r="J244" i="2"/>
  <c r="K243" i="2"/>
  <c r="J243" i="2"/>
  <c r="K241" i="2"/>
  <c r="J241" i="2"/>
  <c r="K240" i="2"/>
  <c r="J240" i="2"/>
  <c r="K238" i="2"/>
  <c r="J238" i="2"/>
  <c r="K237" i="2"/>
  <c r="J237" i="2"/>
  <c r="K232" i="2"/>
  <c r="J232" i="2"/>
  <c r="K231" i="2"/>
  <c r="J231" i="2"/>
  <c r="K229" i="2"/>
  <c r="J229" i="2"/>
  <c r="K228" i="2"/>
  <c r="J228" i="2"/>
  <c r="K225" i="2"/>
  <c r="J225" i="2"/>
  <c r="K224" i="2"/>
  <c r="J224" i="2"/>
  <c r="K222" i="2"/>
  <c r="J222" i="2"/>
  <c r="K221" i="2"/>
  <c r="J221" i="2"/>
  <c r="K219" i="2"/>
  <c r="J219" i="2"/>
  <c r="K218" i="2"/>
  <c r="J218" i="2"/>
  <c r="K215" i="2"/>
  <c r="J215" i="2"/>
  <c r="K214" i="2"/>
  <c r="J214" i="2"/>
  <c r="K212" i="2"/>
  <c r="J212" i="2"/>
  <c r="K211" i="2"/>
  <c r="J211" i="2"/>
  <c r="K206" i="2"/>
  <c r="J206" i="2"/>
  <c r="K205" i="2"/>
  <c r="J205" i="2"/>
  <c r="K203" i="2"/>
  <c r="J203" i="2"/>
  <c r="K202" i="2"/>
  <c r="J202" i="2"/>
  <c r="K200" i="2"/>
  <c r="J200" i="2"/>
  <c r="K199" i="2"/>
  <c r="J199" i="2"/>
  <c r="K196" i="2"/>
  <c r="J196" i="2"/>
  <c r="K195" i="2"/>
  <c r="J195" i="2"/>
  <c r="K193" i="2"/>
  <c r="J193" i="2"/>
  <c r="K192" i="2"/>
  <c r="J192" i="2"/>
  <c r="K189" i="2"/>
  <c r="J189" i="2"/>
  <c r="K188" i="2"/>
  <c r="J188" i="2"/>
  <c r="K180" i="2"/>
  <c r="J180" i="2"/>
  <c r="K179" i="2"/>
  <c r="J179" i="2"/>
  <c r="K173" i="2"/>
  <c r="J173" i="2"/>
  <c r="K172" i="2"/>
  <c r="J172" i="2"/>
  <c r="K170" i="2"/>
  <c r="J170" i="2"/>
  <c r="K169" i="2"/>
  <c r="J169" i="2"/>
  <c r="K167" i="2"/>
  <c r="J167" i="2"/>
  <c r="D167" i="6" s="1"/>
  <c r="K166" i="2"/>
  <c r="J166" i="2"/>
  <c r="K164" i="2"/>
  <c r="J164" i="2"/>
  <c r="K163" i="2"/>
  <c r="J163" i="2"/>
  <c r="K160" i="2"/>
  <c r="J160" i="2"/>
  <c r="K159" i="2"/>
  <c r="J159" i="2"/>
  <c r="K156" i="2"/>
  <c r="J156" i="2"/>
  <c r="D156" i="6" s="1"/>
  <c r="K155" i="2"/>
  <c r="J155" i="2"/>
  <c r="K153" i="2"/>
  <c r="J153" i="2"/>
  <c r="K152" i="2"/>
  <c r="J152" i="2"/>
  <c r="K150" i="2"/>
  <c r="J150" i="2"/>
  <c r="K149" i="2"/>
  <c r="J149" i="2"/>
  <c r="K146" i="2"/>
  <c r="J146" i="2"/>
  <c r="D146" i="6" s="1"/>
  <c r="K145" i="2"/>
  <c r="J145" i="2"/>
  <c r="K140" i="2"/>
  <c r="J140" i="2"/>
  <c r="K139" i="2"/>
  <c r="J139" i="2"/>
  <c r="K137" i="2"/>
  <c r="J137" i="2"/>
  <c r="K136" i="2"/>
  <c r="J136" i="2"/>
  <c r="K133" i="2"/>
  <c r="J133" i="2"/>
  <c r="K132" i="2"/>
  <c r="J132" i="2"/>
  <c r="K129" i="2"/>
  <c r="J129" i="2"/>
  <c r="K128" i="2"/>
  <c r="J128" i="2"/>
  <c r="K123" i="2"/>
  <c r="J123" i="2"/>
  <c r="K122" i="2"/>
  <c r="J122" i="2"/>
  <c r="K120" i="2"/>
  <c r="J120" i="2"/>
  <c r="K119" i="2"/>
  <c r="J119" i="2"/>
  <c r="K117" i="2"/>
  <c r="J117" i="2"/>
  <c r="K116" i="2"/>
  <c r="J116" i="2"/>
  <c r="K111" i="2"/>
  <c r="J111" i="2"/>
  <c r="K110" i="2"/>
  <c r="J110" i="2"/>
  <c r="K108" i="2"/>
  <c r="J108" i="2"/>
  <c r="K107" i="2"/>
  <c r="J107" i="2"/>
  <c r="K105" i="2"/>
  <c r="J105" i="2"/>
  <c r="K104" i="2"/>
  <c r="J104" i="2"/>
  <c r="K102" i="2"/>
  <c r="J102" i="2"/>
  <c r="K101" i="2"/>
  <c r="J101" i="2"/>
  <c r="K99" i="2"/>
  <c r="J99" i="2"/>
  <c r="K98" i="2"/>
  <c r="J98" i="2"/>
  <c r="K96" i="2"/>
  <c r="J96" i="2"/>
  <c r="K95" i="2"/>
  <c r="J95" i="2"/>
  <c r="K92" i="2"/>
  <c r="J92" i="2"/>
  <c r="K91" i="2"/>
  <c r="J91" i="2"/>
  <c r="K89" i="2"/>
  <c r="J89" i="2"/>
  <c r="K88" i="2"/>
  <c r="J88" i="2"/>
  <c r="K86" i="2"/>
  <c r="J86" i="2"/>
  <c r="K85" i="2"/>
  <c r="J85" i="2"/>
  <c r="K83" i="2"/>
  <c r="J83" i="2"/>
  <c r="K82" i="2"/>
  <c r="J82" i="2"/>
  <c r="K80" i="2"/>
  <c r="J80" i="2"/>
  <c r="K79" i="2"/>
  <c r="J79" i="2"/>
  <c r="K76" i="2"/>
  <c r="J76" i="2"/>
  <c r="K75" i="2"/>
  <c r="J75" i="2"/>
  <c r="K73" i="2"/>
  <c r="J73" i="2"/>
  <c r="K72" i="2"/>
  <c r="J72" i="2"/>
  <c r="K70" i="2"/>
  <c r="J70" i="2"/>
  <c r="K69" i="2"/>
  <c r="J69" i="2"/>
  <c r="K67" i="2"/>
  <c r="J67" i="2"/>
  <c r="K66" i="2"/>
  <c r="J66" i="2"/>
  <c r="K63" i="2"/>
  <c r="J63" i="2"/>
  <c r="K62" i="2"/>
  <c r="J62" i="2"/>
  <c r="K60" i="2"/>
  <c r="J60" i="2"/>
  <c r="D60" i="6" s="1"/>
  <c r="K59" i="2"/>
  <c r="J59" i="2"/>
  <c r="K57" i="2"/>
  <c r="J57" i="2"/>
  <c r="K56" i="2"/>
  <c r="J56" i="2"/>
  <c r="K54" i="2"/>
  <c r="J54" i="2"/>
  <c r="K53" i="2"/>
  <c r="J53" i="2"/>
  <c r="K51" i="2"/>
  <c r="J51" i="2"/>
  <c r="K50" i="2"/>
  <c r="J50" i="2"/>
  <c r="K48" i="2"/>
  <c r="J48" i="2"/>
  <c r="K47" i="2"/>
  <c r="J47" i="2"/>
  <c r="K45" i="2"/>
  <c r="J45" i="2"/>
  <c r="K44" i="2"/>
  <c r="J44" i="2"/>
  <c r="K41" i="2"/>
  <c r="J41" i="2"/>
  <c r="K40" i="2"/>
  <c r="J40" i="2"/>
  <c r="K38" i="2"/>
  <c r="J38" i="2"/>
  <c r="K37" i="2"/>
  <c r="J37" i="2"/>
  <c r="K35" i="2"/>
  <c r="J35" i="2"/>
  <c r="K34" i="2"/>
  <c r="J34" i="2"/>
  <c r="K32" i="2"/>
  <c r="J32" i="2"/>
  <c r="K31" i="2"/>
  <c r="J31" i="2"/>
  <c r="K29" i="2"/>
  <c r="J29" i="2"/>
  <c r="K28" i="2"/>
  <c r="J28" i="2"/>
  <c r="K26" i="2"/>
  <c r="J26" i="2"/>
  <c r="K25" i="2"/>
  <c r="J25" i="2"/>
  <c r="K23" i="2"/>
  <c r="J23" i="2"/>
  <c r="K22" i="2"/>
  <c r="J22" i="2"/>
  <c r="K20" i="2"/>
  <c r="J20" i="2"/>
  <c r="K19" i="2"/>
  <c r="J19" i="2"/>
  <c r="K17" i="2"/>
  <c r="J17" i="2"/>
  <c r="K16" i="2"/>
  <c r="J16" i="2"/>
  <c r="K13" i="2"/>
  <c r="J13" i="2"/>
  <c r="D342" i="6" l="1"/>
  <c r="D57" i="6"/>
  <c r="D387" i="6"/>
  <c r="D388" i="6"/>
  <c r="D363" i="6"/>
  <c r="D364" i="6"/>
  <c r="D332" i="6"/>
  <c r="D333" i="6"/>
  <c r="D330" i="6"/>
  <c r="D303" i="6"/>
  <c r="D304" i="6"/>
  <c r="F304" i="6" s="1"/>
  <c r="D291" i="6"/>
  <c r="E291" i="6" s="1"/>
  <c r="D292" i="6"/>
  <c r="D89" i="6"/>
  <c r="D38" i="6"/>
  <c r="D117" i="6"/>
  <c r="D45" i="6"/>
  <c r="D394" i="6"/>
  <c r="F394" i="6" s="1"/>
  <c r="D395" i="6"/>
  <c r="D384" i="6"/>
  <c r="D385" i="6"/>
  <c r="F385" i="6" s="1"/>
  <c r="D373" i="6"/>
  <c r="F373" i="6" s="1"/>
  <c r="D374" i="6"/>
  <c r="E374" i="6" s="1"/>
  <c r="D325" i="6"/>
  <c r="E325" i="6" s="1"/>
  <c r="D326" i="6"/>
  <c r="D312" i="6"/>
  <c r="D313" i="6"/>
  <c r="D70" i="6"/>
  <c r="F292" i="6"/>
  <c r="F329" i="6"/>
  <c r="F342" i="6"/>
  <c r="F343" i="6"/>
  <c r="F146" i="6"/>
  <c r="F156" i="6"/>
  <c r="F167" i="6"/>
  <c r="D400" i="6"/>
  <c r="E400" i="6" s="1"/>
  <c r="D401" i="6"/>
  <c r="E401" i="6" s="1"/>
  <c r="D345" i="6"/>
  <c r="E345" i="6" s="1"/>
  <c r="D346" i="6"/>
  <c r="E346" i="6" s="1"/>
  <c r="D309" i="6"/>
  <c r="E309" i="6" s="1"/>
  <c r="D310" i="6"/>
  <c r="E310" i="6" s="1"/>
  <c r="D286" i="6"/>
  <c r="D283" i="6"/>
  <c r="D212" i="6"/>
  <c r="E212" i="6" s="1"/>
  <c r="D206" i="6"/>
  <c r="E206" i="6" s="1"/>
  <c r="D193" i="6"/>
  <c r="D133" i="6"/>
  <c r="D108" i="6"/>
  <c r="D35" i="6"/>
  <c r="D403" i="6"/>
  <c r="D404" i="6"/>
  <c r="D397" i="6"/>
  <c r="D398" i="6"/>
  <c r="E398" i="6" s="1"/>
  <c r="D391" i="6"/>
  <c r="D392" i="6"/>
  <c r="D370" i="6"/>
  <c r="D371" i="6"/>
  <c r="E371" i="6" s="1"/>
  <c r="D366" i="6"/>
  <c r="D367" i="6"/>
  <c r="D322" i="6"/>
  <c r="E322" i="6" s="1"/>
  <c r="D323" i="6"/>
  <c r="D319" i="6"/>
  <c r="D320" i="6"/>
  <c r="D316" i="6"/>
  <c r="D317" i="6"/>
  <c r="E317" i="6" s="1"/>
  <c r="D306" i="6"/>
  <c r="D307" i="6"/>
  <c r="D294" i="6"/>
  <c r="D295" i="6"/>
  <c r="D289" i="6"/>
  <c r="D280" i="6"/>
  <c r="D276" i="6"/>
  <c r="D257" i="6"/>
  <c r="D203" i="6"/>
  <c r="D189" i="6"/>
  <c r="D180" i="6"/>
  <c r="D173" i="6"/>
  <c r="E173" i="6" s="1"/>
  <c r="D160" i="6"/>
  <c r="D123" i="6"/>
  <c r="D111" i="6"/>
  <c r="D80" i="6"/>
  <c r="D29" i="6"/>
  <c r="D23" i="6"/>
  <c r="D17" i="6"/>
  <c r="D377" i="6"/>
  <c r="D378" i="6"/>
  <c r="D380" i="6"/>
  <c r="D381" i="6"/>
  <c r="D335" i="6"/>
  <c r="D336" i="6"/>
  <c r="D297" i="6"/>
  <c r="D298" i="6"/>
  <c r="D300" i="6"/>
  <c r="D301" i="6"/>
  <c r="D251" i="6"/>
  <c r="D254" i="6"/>
  <c r="D247" i="6"/>
  <c r="D244" i="6"/>
  <c r="D241" i="6"/>
  <c r="D238" i="6"/>
  <c r="D232" i="6"/>
  <c r="D229" i="6"/>
  <c r="D225" i="6"/>
  <c r="D222" i="6"/>
  <c r="D219" i="6"/>
  <c r="D215" i="6"/>
  <c r="D200" i="6"/>
  <c r="D196" i="6"/>
  <c r="D170" i="6"/>
  <c r="D164" i="6"/>
  <c r="D150" i="6"/>
  <c r="D153" i="6"/>
  <c r="D140" i="6"/>
  <c r="D137" i="6"/>
  <c r="D129" i="6"/>
  <c r="D120" i="6"/>
  <c r="D105" i="6"/>
  <c r="D102" i="6"/>
  <c r="D99" i="6"/>
  <c r="D96" i="6"/>
  <c r="D92" i="6"/>
  <c r="D86" i="6"/>
  <c r="D83" i="6"/>
  <c r="D76" i="6"/>
  <c r="D73" i="6"/>
  <c r="D67" i="6"/>
  <c r="D63" i="6"/>
  <c r="D54" i="6"/>
  <c r="D51" i="6"/>
  <c r="D48" i="6"/>
  <c r="D41" i="6"/>
  <c r="D32" i="6"/>
  <c r="D26" i="6"/>
  <c r="D20" i="6"/>
  <c r="D13" i="6"/>
  <c r="D16" i="6"/>
  <c r="D19" i="6"/>
  <c r="D22" i="6"/>
  <c r="D25" i="6"/>
  <c r="D28" i="6"/>
  <c r="D31" i="6"/>
  <c r="D34" i="6"/>
  <c r="D37" i="6"/>
  <c r="D40" i="6"/>
  <c r="D44" i="6"/>
  <c r="D47" i="6"/>
  <c r="D50" i="6"/>
  <c r="D53" i="6"/>
  <c r="D56" i="6"/>
  <c r="D59" i="6"/>
  <c r="D62" i="6"/>
  <c r="D66" i="6"/>
  <c r="D69" i="6"/>
  <c r="F69" i="6" s="1"/>
  <c r="D72" i="6"/>
  <c r="D75" i="6"/>
  <c r="D79" i="6"/>
  <c r="D82" i="6"/>
  <c r="D85" i="6"/>
  <c r="D88" i="6"/>
  <c r="D91" i="6"/>
  <c r="D95" i="6"/>
  <c r="D98" i="6"/>
  <c r="D101" i="6"/>
  <c r="D104" i="6"/>
  <c r="D107" i="6"/>
  <c r="D110" i="6"/>
  <c r="D116" i="6"/>
  <c r="D119" i="6"/>
  <c r="D122" i="6"/>
  <c r="D128" i="6"/>
  <c r="D132" i="6"/>
  <c r="D136" i="6"/>
  <c r="D139" i="6"/>
  <c r="D145" i="6"/>
  <c r="D149" i="6"/>
  <c r="D152" i="6"/>
  <c r="D155" i="6"/>
  <c r="D159" i="6"/>
  <c r="D163" i="6"/>
  <c r="D166" i="6"/>
  <c r="D169" i="6"/>
  <c r="D172" i="6"/>
  <c r="D179" i="6"/>
  <c r="D188" i="6"/>
  <c r="D192" i="6"/>
  <c r="D195" i="6"/>
  <c r="D199" i="6"/>
  <c r="D202" i="6"/>
  <c r="D205" i="6"/>
  <c r="D211" i="6"/>
  <c r="D214" i="6"/>
  <c r="D218" i="6"/>
  <c r="D221" i="6"/>
  <c r="D224" i="6"/>
  <c r="D228" i="6"/>
  <c r="D231" i="6"/>
  <c r="D237" i="6"/>
  <c r="D240" i="6"/>
  <c r="D243" i="6"/>
  <c r="D246" i="6"/>
  <c r="D250" i="6"/>
  <c r="D253" i="6"/>
  <c r="D256" i="6"/>
  <c r="D275" i="6"/>
  <c r="D279" i="6"/>
  <c r="D282" i="6"/>
  <c r="D285" i="6"/>
  <c r="D288" i="6"/>
  <c r="E332" i="6"/>
  <c r="E342" i="6"/>
  <c r="E363" i="6"/>
  <c r="E387" i="6"/>
  <c r="E156" i="6"/>
  <c r="E292" i="6"/>
  <c r="E304" i="6"/>
  <c r="E330" i="6"/>
  <c r="E333" i="6"/>
  <c r="E343" i="6"/>
  <c r="E364" i="6"/>
  <c r="E385" i="6"/>
  <c r="E388" i="6"/>
  <c r="E395" i="6"/>
  <c r="E329" i="6"/>
  <c r="E146" i="6"/>
  <c r="E167" i="6"/>
  <c r="K14" i="2"/>
  <c r="J14" i="2"/>
  <c r="F388" i="6" l="1"/>
  <c r="E303" i="6"/>
  <c r="F387" i="6"/>
  <c r="F291" i="6"/>
  <c r="F303" i="6"/>
  <c r="F333" i="6"/>
  <c r="F332" i="6"/>
  <c r="F364" i="6"/>
  <c r="H364" i="6" s="1"/>
  <c r="F330" i="6"/>
  <c r="H330" i="6" s="1"/>
  <c r="I330" i="6" s="1"/>
  <c r="F363" i="6"/>
  <c r="H363" i="6" s="1"/>
  <c r="I363" i="6" s="1"/>
  <c r="E384" i="6"/>
  <c r="F395" i="6"/>
  <c r="H395" i="6" s="1"/>
  <c r="H385" i="6"/>
  <c r="I385" i="6" s="1"/>
  <c r="F384" i="6"/>
  <c r="F374" i="6"/>
  <c r="E373" i="6"/>
  <c r="F325" i="6"/>
  <c r="H325" i="6"/>
  <c r="E326" i="6"/>
  <c r="F313" i="6"/>
  <c r="E313" i="6"/>
  <c r="F312" i="6"/>
  <c r="E312" i="6"/>
  <c r="F193" i="6"/>
  <c r="F326" i="6"/>
  <c r="E394" i="6"/>
  <c r="H394" i="6" s="1"/>
  <c r="E193" i="6"/>
  <c r="F285" i="6"/>
  <c r="F279" i="6"/>
  <c r="F256" i="6"/>
  <c r="F250" i="6"/>
  <c r="F243" i="6"/>
  <c r="F237" i="6"/>
  <c r="F228" i="6"/>
  <c r="F221" i="6"/>
  <c r="F214" i="6"/>
  <c r="F205" i="6"/>
  <c r="F199" i="6"/>
  <c r="F192" i="6"/>
  <c r="F179" i="6"/>
  <c r="F169" i="6"/>
  <c r="F163" i="6"/>
  <c r="F155" i="6"/>
  <c r="F149" i="6"/>
  <c r="F139" i="6"/>
  <c r="F132" i="6"/>
  <c r="F122" i="6"/>
  <c r="F116" i="6"/>
  <c r="F107" i="6"/>
  <c r="F101" i="6"/>
  <c r="F95" i="6"/>
  <c r="F88" i="6"/>
  <c r="F82" i="6"/>
  <c r="F75" i="6"/>
  <c r="F62" i="6"/>
  <c r="F56" i="6"/>
  <c r="F50" i="6"/>
  <c r="F44" i="6"/>
  <c r="F37" i="6"/>
  <c r="F31" i="6"/>
  <c r="F25" i="6"/>
  <c r="F19" i="6"/>
  <c r="F13" i="6"/>
  <c r="F26" i="6"/>
  <c r="F150" i="6"/>
  <c r="F170" i="6"/>
  <c r="F200" i="6"/>
  <c r="F219" i="6"/>
  <c r="F225" i="6"/>
  <c r="F232" i="6"/>
  <c r="F241" i="6"/>
  <c r="F247" i="6"/>
  <c r="F251" i="6"/>
  <c r="F300" i="6"/>
  <c r="F297" i="6"/>
  <c r="F335" i="6"/>
  <c r="F380" i="6"/>
  <c r="F377" i="6"/>
  <c r="F23" i="6"/>
  <c r="F173" i="6"/>
  <c r="F189" i="6"/>
  <c r="F257" i="6"/>
  <c r="F280" i="6"/>
  <c r="F295" i="6"/>
  <c r="F307" i="6"/>
  <c r="F317" i="6"/>
  <c r="F323" i="6"/>
  <c r="F367" i="6"/>
  <c r="F371" i="6"/>
  <c r="F392" i="6"/>
  <c r="F398" i="6"/>
  <c r="F404" i="6"/>
  <c r="F206" i="6"/>
  <c r="F283" i="6"/>
  <c r="F310" i="6"/>
  <c r="F346" i="6"/>
  <c r="F401" i="6"/>
  <c r="F288" i="6"/>
  <c r="F282" i="6"/>
  <c r="F275" i="6"/>
  <c r="F253" i="6"/>
  <c r="F246" i="6"/>
  <c r="F240" i="6"/>
  <c r="F231" i="6"/>
  <c r="F224" i="6"/>
  <c r="F218" i="6"/>
  <c r="F211" i="6"/>
  <c r="F202" i="6"/>
  <c r="F195" i="6"/>
  <c r="F188" i="6"/>
  <c r="F172" i="6"/>
  <c r="F166" i="6"/>
  <c r="F159" i="6"/>
  <c r="F152" i="6"/>
  <c r="F145" i="6"/>
  <c r="F136" i="6"/>
  <c r="F128" i="6"/>
  <c r="F119" i="6"/>
  <c r="F110" i="6"/>
  <c r="F104" i="6"/>
  <c r="F98" i="6"/>
  <c r="F91" i="6"/>
  <c r="F85" i="6"/>
  <c r="F79" i="6"/>
  <c r="F72" i="6"/>
  <c r="F66" i="6"/>
  <c r="F59" i="6"/>
  <c r="F53" i="6"/>
  <c r="F47" i="6"/>
  <c r="F40" i="6"/>
  <c r="F34" i="6"/>
  <c r="F28" i="6"/>
  <c r="F22" i="6"/>
  <c r="F16" i="6"/>
  <c r="F20" i="6"/>
  <c r="F32" i="6"/>
  <c r="F153" i="6"/>
  <c r="F164" i="6"/>
  <c r="F196" i="6"/>
  <c r="F215" i="6"/>
  <c r="F222" i="6"/>
  <c r="F229" i="6"/>
  <c r="F238" i="6"/>
  <c r="F244" i="6"/>
  <c r="F254" i="6"/>
  <c r="F301" i="6"/>
  <c r="F298" i="6"/>
  <c r="F336" i="6"/>
  <c r="F381" i="6"/>
  <c r="F378" i="6"/>
  <c r="F17" i="6"/>
  <c r="F29" i="6"/>
  <c r="F160" i="6"/>
  <c r="F180" i="6"/>
  <c r="F203" i="6"/>
  <c r="F276" i="6"/>
  <c r="F289" i="6"/>
  <c r="F294" i="6"/>
  <c r="F306" i="6"/>
  <c r="F316" i="6"/>
  <c r="F322" i="6"/>
  <c r="F366" i="6"/>
  <c r="F370" i="6"/>
  <c r="F391" i="6"/>
  <c r="F397" i="6"/>
  <c r="F403" i="6"/>
  <c r="F212" i="6"/>
  <c r="F286" i="6"/>
  <c r="F309" i="6"/>
  <c r="F345" i="6"/>
  <c r="F400" i="6"/>
  <c r="E323" i="6"/>
  <c r="E286" i="6"/>
  <c r="E283" i="6"/>
  <c r="E404" i="6"/>
  <c r="E392" i="6"/>
  <c r="E367" i="6"/>
  <c r="E320" i="6"/>
  <c r="H320" i="6" s="1"/>
  <c r="I320" i="6" s="1"/>
  <c r="E17" i="6"/>
  <c r="E23" i="6"/>
  <c r="E295" i="6"/>
  <c r="E257" i="6"/>
  <c r="E203" i="6"/>
  <c r="E29" i="6"/>
  <c r="E289" i="6"/>
  <c r="E180" i="6"/>
  <c r="E160" i="6"/>
  <c r="E397" i="6"/>
  <c r="E316" i="6"/>
  <c r="E276" i="6"/>
  <c r="E229" i="6"/>
  <c r="E196" i="6"/>
  <c r="E319" i="6"/>
  <c r="H319" i="6" s="1"/>
  <c r="E306" i="6"/>
  <c r="E294" i="6"/>
  <c r="E282" i="6"/>
  <c r="E403" i="6"/>
  <c r="E391" i="6"/>
  <c r="E370" i="6"/>
  <c r="E366" i="6"/>
  <c r="E307" i="6"/>
  <c r="E301" i="6"/>
  <c r="E280" i="6"/>
  <c r="E254" i="6"/>
  <c r="E189" i="6"/>
  <c r="E32" i="6"/>
  <c r="E104" i="6"/>
  <c r="E298" i="6"/>
  <c r="E222" i="6"/>
  <c r="E166" i="6"/>
  <c r="E170" i="6"/>
  <c r="E247" i="6"/>
  <c r="E13" i="6"/>
  <c r="E377" i="6"/>
  <c r="E241" i="6"/>
  <c r="E225" i="6"/>
  <c r="E200" i="6"/>
  <c r="E26" i="6"/>
  <c r="E380" i="6"/>
  <c r="E335" i="6"/>
  <c r="E297" i="6"/>
  <c r="E232" i="6"/>
  <c r="E219" i="6"/>
  <c r="E150" i="6"/>
  <c r="E136" i="6"/>
  <c r="E79" i="6"/>
  <c r="E16" i="6"/>
  <c r="E336" i="6"/>
  <c r="E244" i="6"/>
  <c r="E164" i="6"/>
  <c r="E20" i="6"/>
  <c r="E188" i="6"/>
  <c r="E381" i="6"/>
  <c r="E378" i="6"/>
  <c r="E300" i="6"/>
  <c r="E251" i="6"/>
  <c r="E238" i="6"/>
  <c r="E218" i="6"/>
  <c r="E215" i="6"/>
  <c r="E153" i="6"/>
  <c r="E246" i="6"/>
  <c r="E152" i="6"/>
  <c r="E40" i="6"/>
  <c r="E288" i="6"/>
  <c r="E172" i="6"/>
  <c r="E62" i="6"/>
  <c r="E139" i="6"/>
  <c r="E231" i="6"/>
  <c r="E202" i="6"/>
  <c r="E119" i="6"/>
  <c r="E91" i="6"/>
  <c r="E28" i="6"/>
  <c r="E275" i="6"/>
  <c r="E253" i="6"/>
  <c r="E72" i="6"/>
  <c r="E66" i="6"/>
  <c r="E59" i="6"/>
  <c r="E53" i="6"/>
  <c r="E192" i="6"/>
  <c r="E95" i="6"/>
  <c r="E155" i="6"/>
  <c r="E82" i="6"/>
  <c r="E279" i="6"/>
  <c r="E69" i="6"/>
  <c r="E56" i="6"/>
  <c r="H156" i="6"/>
  <c r="E221" i="6"/>
  <c r="E122" i="6"/>
  <c r="E107" i="6"/>
  <c r="E44" i="6"/>
  <c r="E31" i="6"/>
  <c r="E19" i="6"/>
  <c r="E163" i="6"/>
  <c r="E159" i="6"/>
  <c r="E145" i="6"/>
  <c r="E128" i="6"/>
  <c r="E110" i="6"/>
  <c r="E98" i="6"/>
  <c r="E85" i="6"/>
  <c r="E250" i="6"/>
  <c r="E240" i="6"/>
  <c r="E224" i="6"/>
  <c r="E211" i="6"/>
  <c r="E195" i="6"/>
  <c r="E169" i="6"/>
  <c r="E47" i="6"/>
  <c r="E34" i="6"/>
  <c r="E22" i="6"/>
  <c r="E237" i="6"/>
  <c r="E205" i="6"/>
  <c r="E37" i="6"/>
  <c r="H167" i="6"/>
  <c r="E50" i="6"/>
  <c r="E243" i="6"/>
  <c r="E285" i="6"/>
  <c r="E75" i="6"/>
  <c r="E132" i="6"/>
  <c r="E116" i="6"/>
  <c r="E101" i="6"/>
  <c r="E88" i="6"/>
  <c r="E149" i="6"/>
  <c r="E256" i="6"/>
  <c r="H146" i="6"/>
  <c r="H291" i="6"/>
  <c r="E179" i="6"/>
  <c r="E228" i="6"/>
  <c r="E214" i="6"/>
  <c r="E199" i="6"/>
  <c r="E25" i="6"/>
  <c r="H388" i="6"/>
  <c r="H332" i="6"/>
  <c r="H343" i="6"/>
  <c r="I343" i="6" s="1"/>
  <c r="H329" i="6"/>
  <c r="I329" i="6" s="1"/>
  <c r="H303" i="6"/>
  <c r="I303" i="6" s="1"/>
  <c r="H374" i="6"/>
  <c r="H304" i="6"/>
  <c r="I304" i="6" s="1"/>
  <c r="H292" i="6"/>
  <c r="I292" i="6" s="1"/>
  <c r="H387" i="6"/>
  <c r="H342" i="6"/>
  <c r="H312" i="6"/>
  <c r="I312" i="6" s="1"/>
  <c r="H384" i="6"/>
  <c r="I384" i="6" s="1"/>
  <c r="H193" i="6"/>
  <c r="H333" i="6"/>
  <c r="I333" i="6" s="1"/>
  <c r="F25" i="4"/>
  <c r="F27" i="4" s="1"/>
  <c r="H313" i="6" l="1"/>
  <c r="I313" i="6" s="1"/>
  <c r="H373" i="6"/>
  <c r="H326" i="6"/>
  <c r="H323" i="6"/>
  <c r="I323" i="6" s="1"/>
  <c r="J323" i="6" s="1"/>
  <c r="K323" i="6" s="1"/>
  <c r="H400" i="6"/>
  <c r="I400" i="6" s="1"/>
  <c r="H317" i="6"/>
  <c r="I317" i="6" s="1"/>
  <c r="H152" i="6"/>
  <c r="I152" i="6" s="1"/>
  <c r="H188" i="6"/>
  <c r="I188" i="6" s="1"/>
  <c r="H53" i="6"/>
  <c r="I53" i="6" s="1"/>
  <c r="H275" i="6"/>
  <c r="I275" i="6" s="1"/>
  <c r="H288" i="6"/>
  <c r="I288" i="6" s="1"/>
  <c r="H378" i="6"/>
  <c r="I378" i="6" s="1"/>
  <c r="H164" i="6"/>
  <c r="I164" i="6" s="1"/>
  <c r="J164" i="6" s="1"/>
  <c r="K164" i="6" s="1"/>
  <c r="H136" i="6"/>
  <c r="I136" i="6" s="1"/>
  <c r="J136" i="6" s="1"/>
  <c r="K136" i="6" s="1"/>
  <c r="H257" i="6"/>
  <c r="I257" i="6" s="1"/>
  <c r="H398" i="6"/>
  <c r="I398" i="6" s="1"/>
  <c r="H56" i="6"/>
  <c r="I56" i="6" s="1"/>
  <c r="J56" i="6" s="1"/>
  <c r="K56" i="6" s="1"/>
  <c r="H279" i="6"/>
  <c r="I279" i="6" s="1"/>
  <c r="H28" i="6"/>
  <c r="I28" i="6" s="1"/>
  <c r="J28" i="6" s="1"/>
  <c r="K28" i="6" s="1"/>
  <c r="L28" i="6" s="1"/>
  <c r="E28" i="7" s="1"/>
  <c r="H215" i="6"/>
  <c r="I215" i="6" s="1"/>
  <c r="H238" i="6"/>
  <c r="I238" i="6" s="1"/>
  <c r="H244" i="6"/>
  <c r="I244" i="6" s="1"/>
  <c r="J244" i="6" s="1"/>
  <c r="K244" i="6" s="1"/>
  <c r="H150" i="6"/>
  <c r="I150" i="6" s="1"/>
  <c r="H26" i="6"/>
  <c r="I26" i="6" s="1"/>
  <c r="J26" i="6" s="1"/>
  <c r="K26" i="6" s="1"/>
  <c r="H225" i="6"/>
  <c r="I225" i="6" s="1"/>
  <c r="J225" i="6" s="1"/>
  <c r="K225" i="6" s="1"/>
  <c r="H222" i="6"/>
  <c r="I222" i="6" s="1"/>
  <c r="J222" i="6" s="1"/>
  <c r="K222" i="6" s="1"/>
  <c r="H280" i="6"/>
  <c r="I280" i="6" s="1"/>
  <c r="H307" i="6"/>
  <c r="I307" i="6" s="1"/>
  <c r="H196" i="6"/>
  <c r="I196" i="6" s="1"/>
  <c r="J196" i="6" s="1"/>
  <c r="K196" i="6" s="1"/>
  <c r="H276" i="6"/>
  <c r="I276" i="6" s="1"/>
  <c r="J276" i="6" s="1"/>
  <c r="K276" i="6" s="1"/>
  <c r="H23" i="6"/>
  <c r="I23" i="6" s="1"/>
  <c r="J23" i="6" s="1"/>
  <c r="K23" i="6" s="1"/>
  <c r="H392" i="6"/>
  <c r="I392" i="6" s="1"/>
  <c r="H345" i="6"/>
  <c r="I345" i="6" s="1"/>
  <c r="J345" i="6" s="1"/>
  <c r="K345" i="6" s="1"/>
  <c r="H309" i="6"/>
  <c r="I309" i="6" s="1"/>
  <c r="J309" i="6" s="1"/>
  <c r="K309" i="6" s="1"/>
  <c r="D309" i="7" s="1"/>
  <c r="H212" i="6"/>
  <c r="I212" i="6" s="1"/>
  <c r="J212" i="6" s="1"/>
  <c r="K212" i="6" s="1"/>
  <c r="H322" i="6"/>
  <c r="I322" i="6" s="1"/>
  <c r="J322" i="6" s="1"/>
  <c r="K322" i="6" s="1"/>
  <c r="H254" i="6"/>
  <c r="I254" i="6" s="1"/>
  <c r="H401" i="6"/>
  <c r="I401" i="6" s="1"/>
  <c r="H346" i="6"/>
  <c r="I346" i="6" s="1"/>
  <c r="J346" i="6" s="1"/>
  <c r="K346" i="6" s="1"/>
  <c r="L346" i="6" s="1"/>
  <c r="E346" i="7" s="1"/>
  <c r="H310" i="6"/>
  <c r="I310" i="6" s="1"/>
  <c r="J310" i="6" s="1"/>
  <c r="K310" i="6" s="1"/>
  <c r="H206" i="6"/>
  <c r="I206" i="6" s="1"/>
  <c r="J206" i="6" s="1"/>
  <c r="K206" i="6" s="1"/>
  <c r="H371" i="6"/>
  <c r="I371" i="6" s="1"/>
  <c r="J371" i="6" s="1"/>
  <c r="K371" i="6" s="1"/>
  <c r="H173" i="6"/>
  <c r="I173" i="6" s="1"/>
  <c r="J173" i="6" s="1"/>
  <c r="K173" i="6" s="1"/>
  <c r="H297" i="6"/>
  <c r="I297" i="6" s="1"/>
  <c r="J297" i="6" s="1"/>
  <c r="K297" i="6" s="1"/>
  <c r="H59" i="6"/>
  <c r="I59" i="6" s="1"/>
  <c r="J59" i="6" s="1"/>
  <c r="K59" i="6" s="1"/>
  <c r="H91" i="6"/>
  <c r="I91" i="6" s="1"/>
  <c r="H202" i="6"/>
  <c r="I202" i="6" s="1"/>
  <c r="J202" i="6" s="1"/>
  <c r="K202" i="6" s="1"/>
  <c r="D202" i="7" s="1"/>
  <c r="H172" i="6"/>
  <c r="I172" i="6" s="1"/>
  <c r="J172" i="6" s="1"/>
  <c r="K172" i="6" s="1"/>
  <c r="H40" i="6"/>
  <c r="I40" i="6" s="1"/>
  <c r="H381" i="6"/>
  <c r="I381" i="6" s="1"/>
  <c r="J381" i="6" s="1"/>
  <c r="K381" i="6" s="1"/>
  <c r="H219" i="6"/>
  <c r="I219" i="6" s="1"/>
  <c r="H241" i="6"/>
  <c r="I241" i="6" s="1"/>
  <c r="J241" i="6" s="1"/>
  <c r="K241" i="6" s="1"/>
  <c r="L241" i="6" s="1"/>
  <c r="E241" i="7" s="1"/>
  <c r="H366" i="6"/>
  <c r="I366" i="6" s="1"/>
  <c r="J366" i="6" s="1"/>
  <c r="K366" i="6" s="1"/>
  <c r="H391" i="6"/>
  <c r="I391" i="6" s="1"/>
  <c r="H316" i="6"/>
  <c r="I316" i="6" s="1"/>
  <c r="H289" i="6"/>
  <c r="I289" i="6" s="1"/>
  <c r="H29" i="6"/>
  <c r="I29" i="6" s="1"/>
  <c r="H17" i="6"/>
  <c r="I17" i="6" s="1"/>
  <c r="J17" i="6" s="1"/>
  <c r="K17" i="6" s="1"/>
  <c r="L17" i="6" s="1"/>
  <c r="E17" i="7" s="1"/>
  <c r="H283" i="6"/>
  <c r="I283" i="6" s="1"/>
  <c r="J283" i="6" s="1"/>
  <c r="K283" i="6" s="1"/>
  <c r="H370" i="6"/>
  <c r="I370" i="6" s="1"/>
  <c r="J370" i="6" s="1"/>
  <c r="K370" i="6" s="1"/>
  <c r="D370" i="7" s="1"/>
  <c r="H286" i="6"/>
  <c r="I286" i="6" s="1"/>
  <c r="J286" i="6" s="1"/>
  <c r="K286" i="6" s="1"/>
  <c r="H377" i="6"/>
  <c r="I377" i="6" s="1"/>
  <c r="J377" i="6" s="1"/>
  <c r="K377" i="6" s="1"/>
  <c r="H189" i="6"/>
  <c r="I189" i="6" s="1"/>
  <c r="J189" i="6" s="1"/>
  <c r="K189" i="6" s="1"/>
  <c r="H295" i="6"/>
  <c r="I295" i="6" s="1"/>
  <c r="H367" i="6"/>
  <c r="I367" i="6" s="1"/>
  <c r="J367" i="6" s="1"/>
  <c r="K367" i="6" s="1"/>
  <c r="L367" i="6" s="1"/>
  <c r="E367" i="7" s="1"/>
  <c r="H404" i="6"/>
  <c r="I404" i="6" s="1"/>
  <c r="H34" i="6"/>
  <c r="I34" i="6" s="1"/>
  <c r="J34" i="6" s="1"/>
  <c r="K34" i="6" s="1"/>
  <c r="H170" i="6"/>
  <c r="I170" i="6" s="1"/>
  <c r="J170" i="6" s="1"/>
  <c r="K170" i="6" s="1"/>
  <c r="L170" i="6" s="1"/>
  <c r="E170" i="7" s="1"/>
  <c r="H294" i="6"/>
  <c r="I294" i="6" s="1"/>
  <c r="H397" i="6"/>
  <c r="I397" i="6" s="1"/>
  <c r="J397" i="6" s="1"/>
  <c r="K397" i="6" s="1"/>
  <c r="H203" i="6"/>
  <c r="I203" i="6" s="1"/>
  <c r="H403" i="6"/>
  <c r="I403" i="6" s="1"/>
  <c r="H306" i="6"/>
  <c r="I306" i="6" s="1"/>
  <c r="J306" i="6" s="1"/>
  <c r="K306" i="6" s="1"/>
  <c r="D306" i="7" s="1"/>
  <c r="H229" i="6"/>
  <c r="I229" i="6" s="1"/>
  <c r="H160" i="6"/>
  <c r="I160" i="6" s="1"/>
  <c r="H180" i="6"/>
  <c r="I180" i="6" s="1"/>
  <c r="H282" i="6"/>
  <c r="I282" i="6" s="1"/>
  <c r="J282" i="6" s="1"/>
  <c r="K282" i="6" s="1"/>
  <c r="H240" i="6"/>
  <c r="I240" i="6" s="1"/>
  <c r="J240" i="6" s="1"/>
  <c r="K240" i="6" s="1"/>
  <c r="H166" i="6"/>
  <c r="I166" i="6" s="1"/>
  <c r="J166" i="6" s="1"/>
  <c r="K166" i="6" s="1"/>
  <c r="L166" i="6" s="1"/>
  <c r="E166" i="7" s="1"/>
  <c r="H301" i="6"/>
  <c r="I301" i="6" s="1"/>
  <c r="I291" i="6"/>
  <c r="J291" i="6" s="1"/>
  <c r="K291" i="6" s="1"/>
  <c r="D291" i="7" s="1"/>
  <c r="I156" i="6"/>
  <c r="J156" i="6" s="1"/>
  <c r="K156" i="6" s="1"/>
  <c r="I395" i="6"/>
  <c r="J395" i="6" s="1"/>
  <c r="K395" i="6" s="1"/>
  <c r="H20" i="6"/>
  <c r="I20" i="6" s="1"/>
  <c r="H19" i="6"/>
  <c r="I19" i="6" s="1"/>
  <c r="J19" i="6" s="1"/>
  <c r="K19" i="6" s="1"/>
  <c r="I342" i="6"/>
  <c r="J342" i="6" s="1"/>
  <c r="K342" i="6" s="1"/>
  <c r="I319" i="6"/>
  <c r="J319" i="6" s="1"/>
  <c r="K319" i="6" s="1"/>
  <c r="I394" i="6"/>
  <c r="J394" i="6" s="1"/>
  <c r="K394" i="6" s="1"/>
  <c r="I364" i="6"/>
  <c r="J364" i="6" s="1"/>
  <c r="K364" i="6" s="1"/>
  <c r="D364" i="7" s="1"/>
  <c r="I326" i="6"/>
  <c r="J326" i="6" s="1"/>
  <c r="K326" i="6" s="1"/>
  <c r="D326" i="7" s="1"/>
  <c r="I387" i="6"/>
  <c r="J387" i="6" s="1"/>
  <c r="K387" i="6" s="1"/>
  <c r="L387" i="6" s="1"/>
  <c r="E387" i="7" s="1"/>
  <c r="I374" i="6"/>
  <c r="J374" i="6" s="1"/>
  <c r="K374" i="6" s="1"/>
  <c r="I373" i="6"/>
  <c r="J373" i="6" s="1"/>
  <c r="K373" i="6" s="1"/>
  <c r="I332" i="6"/>
  <c r="J332" i="6" s="1"/>
  <c r="K332" i="6" s="1"/>
  <c r="L332" i="6" s="1"/>
  <c r="E332" i="7" s="1"/>
  <c r="I388" i="6"/>
  <c r="J388" i="6" s="1"/>
  <c r="K388" i="6" s="1"/>
  <c r="I325" i="6"/>
  <c r="J325" i="6" s="1"/>
  <c r="K325" i="6" s="1"/>
  <c r="I146" i="6"/>
  <c r="J146" i="6" s="1"/>
  <c r="K146" i="6" s="1"/>
  <c r="D146" i="7" s="1"/>
  <c r="I167" i="6"/>
  <c r="J167" i="6" s="1"/>
  <c r="K167" i="6" s="1"/>
  <c r="L167" i="6" s="1"/>
  <c r="E167" i="7" s="1"/>
  <c r="H32" i="6"/>
  <c r="H298" i="6"/>
  <c r="H300" i="6"/>
  <c r="H104" i="6"/>
  <c r="H13" i="6"/>
  <c r="I13" i="6" s="1"/>
  <c r="J13" i="6" s="1"/>
  <c r="H128" i="6"/>
  <c r="H247" i="6"/>
  <c r="H380" i="6"/>
  <c r="H224" i="6"/>
  <c r="H153" i="6"/>
  <c r="H232" i="6"/>
  <c r="H251" i="6"/>
  <c r="I251" i="6" s="1"/>
  <c r="H335" i="6"/>
  <c r="H200" i="6"/>
  <c r="H211" i="6"/>
  <c r="H66" i="6"/>
  <c r="H16" i="6"/>
  <c r="H79" i="6"/>
  <c r="H218" i="6"/>
  <c r="H119" i="6"/>
  <c r="H336" i="6"/>
  <c r="H25" i="6"/>
  <c r="H62" i="6"/>
  <c r="H44" i="6"/>
  <c r="H72" i="6"/>
  <c r="H231" i="6"/>
  <c r="H246" i="6"/>
  <c r="H192" i="6"/>
  <c r="H195" i="6"/>
  <c r="H139" i="6"/>
  <c r="H107" i="6"/>
  <c r="H22" i="6"/>
  <c r="H253" i="6"/>
  <c r="H145" i="6"/>
  <c r="H179" i="6"/>
  <c r="H237" i="6"/>
  <c r="H95" i="6"/>
  <c r="I95" i="6" s="1"/>
  <c r="H122" i="6"/>
  <c r="H155" i="6"/>
  <c r="H221" i="6"/>
  <c r="H47" i="6"/>
  <c r="H82" i="6"/>
  <c r="H75" i="6"/>
  <c r="H169" i="6"/>
  <c r="H163" i="6"/>
  <c r="H250" i="6"/>
  <c r="H31" i="6"/>
  <c r="H256" i="6"/>
  <c r="I256" i="6" s="1"/>
  <c r="H101" i="6"/>
  <c r="H69" i="6"/>
  <c r="H37" i="6"/>
  <c r="H199" i="6"/>
  <c r="I199" i="6" s="1"/>
  <c r="H228" i="6"/>
  <c r="H243" i="6"/>
  <c r="H205" i="6"/>
  <c r="H85" i="6"/>
  <c r="J363" i="6"/>
  <c r="K363" i="6" s="1"/>
  <c r="J330" i="6"/>
  <c r="K330" i="6" s="1"/>
  <c r="J329" i="6"/>
  <c r="K329" i="6" s="1"/>
  <c r="H110" i="6"/>
  <c r="J384" i="6"/>
  <c r="K384" i="6" s="1"/>
  <c r="H214" i="6"/>
  <c r="J385" i="6"/>
  <c r="K385" i="6" s="1"/>
  <c r="H50" i="6"/>
  <c r="H285" i="6"/>
  <c r="H98" i="6"/>
  <c r="H159" i="6"/>
  <c r="H88" i="6"/>
  <c r="H149" i="6"/>
  <c r="H132" i="6"/>
  <c r="H116" i="6"/>
  <c r="I116" i="6" s="1"/>
  <c r="J333" i="6"/>
  <c r="K333" i="6" s="1"/>
  <c r="J193" i="6"/>
  <c r="K193" i="6" s="1"/>
  <c r="J303" i="6"/>
  <c r="K303" i="6" s="1"/>
  <c r="J343" i="6"/>
  <c r="K343" i="6" s="1"/>
  <c r="J313" i="6"/>
  <c r="K313" i="6" s="1"/>
  <c r="J292" i="6"/>
  <c r="K292" i="6" s="1"/>
  <c r="J304" i="6"/>
  <c r="K304" i="6" s="1"/>
  <c r="J320" i="6"/>
  <c r="K320" i="6" s="1"/>
  <c r="J312" i="6"/>
  <c r="K312" i="6" s="1"/>
  <c r="J400" i="6" l="1"/>
  <c r="K400" i="6" s="1"/>
  <c r="D400" i="7" s="1"/>
  <c r="J29" i="6"/>
  <c r="K29" i="6" s="1"/>
  <c r="D29" i="7" s="1"/>
  <c r="J91" i="6"/>
  <c r="K91" i="6" s="1"/>
  <c r="D91" i="7" s="1"/>
  <c r="J317" i="6"/>
  <c r="K317" i="6" s="1"/>
  <c r="L317" i="6" s="1"/>
  <c r="E317" i="7" s="1"/>
  <c r="J152" i="6"/>
  <c r="K152" i="6" s="1"/>
  <c r="D152" i="7" s="1"/>
  <c r="J288" i="6"/>
  <c r="K288" i="6" s="1"/>
  <c r="D288" i="7" s="1"/>
  <c r="J53" i="6"/>
  <c r="K53" i="6" s="1"/>
  <c r="L53" i="6" s="1"/>
  <c r="E53" i="7" s="1"/>
  <c r="J275" i="6"/>
  <c r="K275" i="6" s="1"/>
  <c r="D275" i="7" s="1"/>
  <c r="J398" i="6"/>
  <c r="K398" i="6" s="1"/>
  <c r="D398" i="7" s="1"/>
  <c r="J215" i="6"/>
  <c r="K215" i="6" s="1"/>
  <c r="D215" i="7" s="1"/>
  <c r="J378" i="6"/>
  <c r="K378" i="6" s="1"/>
  <c r="D378" i="7" s="1"/>
  <c r="J280" i="6"/>
  <c r="K280" i="6" s="1"/>
  <c r="L280" i="6" s="1"/>
  <c r="E280" i="7" s="1"/>
  <c r="J188" i="6"/>
  <c r="K188" i="6" s="1"/>
  <c r="L188" i="6" s="1"/>
  <c r="E188" i="7" s="1"/>
  <c r="J391" i="6"/>
  <c r="K391" i="6" s="1"/>
  <c r="L391" i="6" s="1"/>
  <c r="E391" i="7" s="1"/>
  <c r="J295" i="6"/>
  <c r="K295" i="6" s="1"/>
  <c r="L295" i="6" s="1"/>
  <c r="E295" i="7" s="1"/>
  <c r="J401" i="6"/>
  <c r="K401" i="6" s="1"/>
  <c r="L401" i="6" s="1"/>
  <c r="E401" i="7" s="1"/>
  <c r="J316" i="6"/>
  <c r="K316" i="6" s="1"/>
  <c r="D316" i="7" s="1"/>
  <c r="J279" i="6"/>
  <c r="K279" i="6" s="1"/>
  <c r="D279" i="7" s="1"/>
  <c r="J257" i="6"/>
  <c r="K257" i="6" s="1"/>
  <c r="D257" i="7" s="1"/>
  <c r="J392" i="6"/>
  <c r="K392" i="6" s="1"/>
  <c r="D392" i="7" s="1"/>
  <c r="J150" i="6"/>
  <c r="K150" i="6" s="1"/>
  <c r="D150" i="7" s="1"/>
  <c r="J307" i="6"/>
  <c r="K307" i="6" s="1"/>
  <c r="D307" i="7" s="1"/>
  <c r="J254" i="6"/>
  <c r="K254" i="6" s="1"/>
  <c r="D254" i="7" s="1"/>
  <c r="J289" i="6"/>
  <c r="K289" i="6" s="1"/>
  <c r="L289" i="6" s="1"/>
  <c r="E289" i="7" s="1"/>
  <c r="J238" i="6"/>
  <c r="K238" i="6" s="1"/>
  <c r="L238" i="6" s="1"/>
  <c r="E238" i="7" s="1"/>
  <c r="J40" i="6"/>
  <c r="K40" i="6" s="1"/>
  <c r="L40" i="6" s="1"/>
  <c r="E40" i="7" s="1"/>
  <c r="J219" i="6"/>
  <c r="K219" i="6" s="1"/>
  <c r="L219" i="6" s="1"/>
  <c r="E219" i="7" s="1"/>
  <c r="J404" i="6"/>
  <c r="K404" i="6" s="1"/>
  <c r="L404" i="6" s="1"/>
  <c r="E404" i="7" s="1"/>
  <c r="J294" i="6"/>
  <c r="K294" i="6" s="1"/>
  <c r="D294" i="7" s="1"/>
  <c r="J403" i="6"/>
  <c r="K403" i="6" s="1"/>
  <c r="D403" i="7" s="1"/>
  <c r="J203" i="6"/>
  <c r="K203" i="6" s="1"/>
  <c r="L203" i="6" s="1"/>
  <c r="E203" i="7" s="1"/>
  <c r="J180" i="6"/>
  <c r="K180" i="6" s="1"/>
  <c r="D180" i="7" s="1"/>
  <c r="J160" i="6"/>
  <c r="K160" i="6" s="1"/>
  <c r="L160" i="6" s="1"/>
  <c r="E160" i="7" s="1"/>
  <c r="J229" i="6"/>
  <c r="K229" i="6" s="1"/>
  <c r="L229" i="6" s="1"/>
  <c r="E229" i="7" s="1"/>
  <c r="L377" i="6"/>
  <c r="E377" i="7" s="1"/>
  <c r="D377" i="7"/>
  <c r="L164" i="6"/>
  <c r="E164" i="7" s="1"/>
  <c r="D164" i="7"/>
  <c r="D310" i="7"/>
  <c r="L310" i="6"/>
  <c r="E310" i="7" s="1"/>
  <c r="L371" i="6"/>
  <c r="E371" i="7" s="1"/>
  <c r="D371" i="7"/>
  <c r="L373" i="6"/>
  <c r="E373" i="7" s="1"/>
  <c r="D373" i="7"/>
  <c r="L342" i="6"/>
  <c r="E342" i="7" s="1"/>
  <c r="D342" i="7"/>
  <c r="L19" i="6"/>
  <c r="E19" i="7" s="1"/>
  <c r="D19" i="7"/>
  <c r="L240" i="6"/>
  <c r="E240" i="7" s="1"/>
  <c r="D240" i="7"/>
  <c r="L325" i="6"/>
  <c r="E325" i="7" s="1"/>
  <c r="D325" i="7"/>
  <c r="L206" i="6"/>
  <c r="E206" i="7" s="1"/>
  <c r="D206" i="7"/>
  <c r="D374" i="7"/>
  <c r="L374" i="6"/>
  <c r="E374" i="7" s="1"/>
  <c r="L222" i="6"/>
  <c r="E222" i="7" s="1"/>
  <c r="D222" i="7"/>
  <c r="L282" i="6"/>
  <c r="E282" i="7" s="1"/>
  <c r="D282" i="7"/>
  <c r="D241" i="7"/>
  <c r="D346" i="7"/>
  <c r="D166" i="7"/>
  <c r="D28" i="7"/>
  <c r="L364" i="6"/>
  <c r="E364" i="7" s="1"/>
  <c r="L326" i="6"/>
  <c r="E326" i="7" s="1"/>
  <c r="L202" i="6"/>
  <c r="E202" i="7" s="1"/>
  <c r="L397" i="6"/>
  <c r="E397" i="7" s="1"/>
  <c r="D397" i="7"/>
  <c r="L394" i="6"/>
  <c r="E394" i="7" s="1"/>
  <c r="D394" i="7"/>
  <c r="L388" i="6"/>
  <c r="E388" i="7" s="1"/>
  <c r="D388" i="7"/>
  <c r="D387" i="7"/>
  <c r="L370" i="6"/>
  <c r="E370" i="7" s="1"/>
  <c r="L366" i="6"/>
  <c r="E366" i="7" s="1"/>
  <c r="D366" i="7"/>
  <c r="D367" i="7"/>
  <c r="L345" i="6"/>
  <c r="E345" i="7" s="1"/>
  <c r="D345" i="7"/>
  <c r="D332" i="7"/>
  <c r="L322" i="6"/>
  <c r="E322" i="7" s="1"/>
  <c r="D322" i="7"/>
  <c r="L319" i="6"/>
  <c r="E319" i="7" s="1"/>
  <c r="D319" i="7"/>
  <c r="L309" i="6"/>
  <c r="E309" i="7" s="1"/>
  <c r="L306" i="6"/>
  <c r="E306" i="7" s="1"/>
  <c r="J301" i="6"/>
  <c r="K301" i="6" s="1"/>
  <c r="D301" i="7" s="1"/>
  <c r="L291" i="6"/>
  <c r="E291" i="7" s="1"/>
  <c r="L283" i="6"/>
  <c r="E283" i="7" s="1"/>
  <c r="D283" i="7"/>
  <c r="D276" i="7"/>
  <c r="L276" i="6"/>
  <c r="E276" i="7" s="1"/>
  <c r="D244" i="7"/>
  <c r="L244" i="6"/>
  <c r="E244" i="7" s="1"/>
  <c r="L225" i="6"/>
  <c r="E225" i="7" s="1"/>
  <c r="D225" i="7"/>
  <c r="L212" i="6"/>
  <c r="E212" i="7" s="1"/>
  <c r="D212" i="7"/>
  <c r="L173" i="6"/>
  <c r="E173" i="7" s="1"/>
  <c r="D173" i="7"/>
  <c r="D170" i="7"/>
  <c r="D167" i="7"/>
  <c r="L146" i="6"/>
  <c r="E146" i="7" s="1"/>
  <c r="L34" i="6"/>
  <c r="E34" i="7" s="1"/>
  <c r="D34" i="7"/>
  <c r="D26" i="7"/>
  <c r="L26" i="6"/>
  <c r="E26" i="7" s="1"/>
  <c r="L23" i="6"/>
  <c r="E23" i="7" s="1"/>
  <c r="D23" i="7"/>
  <c r="D17" i="7"/>
  <c r="D196" i="7"/>
  <c r="L196" i="6"/>
  <c r="E196" i="7" s="1"/>
  <c r="D381" i="7"/>
  <c r="L381" i="6"/>
  <c r="E381" i="7" s="1"/>
  <c r="D172" i="7"/>
  <c r="L172" i="6"/>
  <c r="E172" i="7" s="1"/>
  <c r="D56" i="7"/>
  <c r="L56" i="6"/>
  <c r="E56" i="7" s="1"/>
  <c r="D323" i="7"/>
  <c r="L323" i="6"/>
  <c r="E323" i="7" s="1"/>
  <c r="L156" i="6"/>
  <c r="E156" i="7" s="1"/>
  <c r="D156" i="7"/>
  <c r="L297" i="6"/>
  <c r="E297" i="7" s="1"/>
  <c r="D297" i="7"/>
  <c r="D136" i="7"/>
  <c r="L136" i="6"/>
  <c r="E136" i="7" s="1"/>
  <c r="L59" i="6"/>
  <c r="E59" i="7" s="1"/>
  <c r="D59" i="7"/>
  <c r="D395" i="7"/>
  <c r="L395" i="6"/>
  <c r="E395" i="7" s="1"/>
  <c r="L286" i="6"/>
  <c r="E286" i="7" s="1"/>
  <c r="D286" i="7"/>
  <c r="J116" i="6"/>
  <c r="K116" i="6" s="1"/>
  <c r="I132" i="6"/>
  <c r="J132" i="6" s="1"/>
  <c r="K132" i="6" s="1"/>
  <c r="I149" i="6"/>
  <c r="J149" i="6" s="1"/>
  <c r="K149" i="6" s="1"/>
  <c r="I98" i="6"/>
  <c r="J98" i="6" s="1"/>
  <c r="K98" i="6" s="1"/>
  <c r="I50" i="6"/>
  <c r="J50" i="6" s="1"/>
  <c r="K50" i="6" s="1"/>
  <c r="I110" i="6"/>
  <c r="J110" i="6" s="1"/>
  <c r="K110" i="6" s="1"/>
  <c r="I205" i="6"/>
  <c r="J205" i="6" s="1"/>
  <c r="K205" i="6" s="1"/>
  <c r="I228" i="6"/>
  <c r="J228" i="6" s="1"/>
  <c r="K228" i="6" s="1"/>
  <c r="I37" i="6"/>
  <c r="J37" i="6" s="1"/>
  <c r="K37" i="6" s="1"/>
  <c r="I69" i="6"/>
  <c r="J69" i="6" s="1"/>
  <c r="K69" i="6" s="1"/>
  <c r="I163" i="6"/>
  <c r="J163" i="6" s="1"/>
  <c r="K163" i="6" s="1"/>
  <c r="D163" i="7" s="1"/>
  <c r="I75" i="6"/>
  <c r="J75" i="6" s="1"/>
  <c r="K75" i="6" s="1"/>
  <c r="I47" i="6"/>
  <c r="J47" i="6" s="1"/>
  <c r="K47" i="6" s="1"/>
  <c r="I155" i="6"/>
  <c r="J155" i="6" s="1"/>
  <c r="K155" i="6" s="1"/>
  <c r="D155" i="7" s="1"/>
  <c r="J95" i="6"/>
  <c r="K95" i="6" s="1"/>
  <c r="L95" i="6" s="1"/>
  <c r="E95" i="7" s="1"/>
  <c r="I179" i="6"/>
  <c r="J179" i="6" s="1"/>
  <c r="K179" i="6" s="1"/>
  <c r="I145" i="6"/>
  <c r="J145" i="6" s="1"/>
  <c r="K145" i="6" s="1"/>
  <c r="D145" i="7" s="1"/>
  <c r="I22" i="6"/>
  <c r="J22" i="6" s="1"/>
  <c r="K22" i="6" s="1"/>
  <c r="I139" i="6"/>
  <c r="J139" i="6" s="1"/>
  <c r="K139" i="6" s="1"/>
  <c r="D139" i="7" s="1"/>
  <c r="I192" i="6"/>
  <c r="J192" i="6" s="1"/>
  <c r="K192" i="6" s="1"/>
  <c r="D192" i="7" s="1"/>
  <c r="I246" i="6"/>
  <c r="J246" i="6" s="1"/>
  <c r="K246" i="6" s="1"/>
  <c r="L246" i="6" s="1"/>
  <c r="E246" i="7" s="1"/>
  <c r="I72" i="6"/>
  <c r="J72" i="6" s="1"/>
  <c r="K72" i="6" s="1"/>
  <c r="I62" i="6"/>
  <c r="J62" i="6" s="1"/>
  <c r="K62" i="6" s="1"/>
  <c r="D62" i="7" s="1"/>
  <c r="I336" i="6"/>
  <c r="J336" i="6" s="1"/>
  <c r="K336" i="6" s="1"/>
  <c r="D336" i="7" s="1"/>
  <c r="I218" i="6"/>
  <c r="J218" i="6" s="1"/>
  <c r="K218" i="6" s="1"/>
  <c r="I66" i="6"/>
  <c r="J66" i="6" s="1"/>
  <c r="I211" i="6"/>
  <c r="J211" i="6" s="1"/>
  <c r="K211" i="6" s="1"/>
  <c r="I200" i="6"/>
  <c r="J200" i="6" s="1"/>
  <c r="K200" i="6" s="1"/>
  <c r="I153" i="6"/>
  <c r="J153" i="6" s="1"/>
  <c r="K153" i="6" s="1"/>
  <c r="I247" i="6"/>
  <c r="J247" i="6" s="1"/>
  <c r="K247" i="6" s="1"/>
  <c r="K13" i="6"/>
  <c r="L13" i="6" s="1"/>
  <c r="I300" i="6"/>
  <c r="J300" i="6" s="1"/>
  <c r="K300" i="6" s="1"/>
  <c r="J20" i="6"/>
  <c r="K20" i="6" s="1"/>
  <c r="I88" i="6"/>
  <c r="J88" i="6" s="1"/>
  <c r="K88" i="6" s="1"/>
  <c r="I159" i="6"/>
  <c r="J159" i="6" s="1"/>
  <c r="K159" i="6" s="1"/>
  <c r="D159" i="7" s="1"/>
  <c r="I285" i="6"/>
  <c r="J285" i="6" s="1"/>
  <c r="K285" i="6" s="1"/>
  <c r="I214" i="6"/>
  <c r="J214" i="6" s="1"/>
  <c r="K214" i="6" s="1"/>
  <c r="I85" i="6"/>
  <c r="J85" i="6" s="1"/>
  <c r="K85" i="6" s="1"/>
  <c r="D85" i="7" s="1"/>
  <c r="I243" i="6"/>
  <c r="J243" i="6" s="1"/>
  <c r="K243" i="6" s="1"/>
  <c r="I101" i="6"/>
  <c r="J101" i="6" s="1"/>
  <c r="K101" i="6" s="1"/>
  <c r="I31" i="6"/>
  <c r="J31" i="6" s="1"/>
  <c r="K31" i="6" s="1"/>
  <c r="I250" i="6"/>
  <c r="J250" i="6" s="1"/>
  <c r="K250" i="6" s="1"/>
  <c r="D250" i="7" s="1"/>
  <c r="I169" i="6"/>
  <c r="J169" i="6" s="1"/>
  <c r="K169" i="6" s="1"/>
  <c r="D169" i="7" s="1"/>
  <c r="I82" i="6"/>
  <c r="J82" i="6" s="1"/>
  <c r="K82" i="6" s="1"/>
  <c r="I221" i="6"/>
  <c r="J221" i="6" s="1"/>
  <c r="K221" i="6" s="1"/>
  <c r="D221" i="7" s="1"/>
  <c r="I122" i="6"/>
  <c r="J122" i="6" s="1"/>
  <c r="K122" i="6" s="1"/>
  <c r="D122" i="7" s="1"/>
  <c r="I237" i="6"/>
  <c r="J237" i="6" s="1"/>
  <c r="K237" i="6" s="1"/>
  <c r="I253" i="6"/>
  <c r="J253" i="6" s="1"/>
  <c r="K253" i="6" s="1"/>
  <c r="I107" i="6"/>
  <c r="J107" i="6" s="1"/>
  <c r="K107" i="6" s="1"/>
  <c r="D107" i="7" s="1"/>
  <c r="I195" i="6"/>
  <c r="J195" i="6" s="1"/>
  <c r="K195" i="6" s="1"/>
  <c r="I231" i="6"/>
  <c r="J231" i="6" s="1"/>
  <c r="K231" i="6" s="1"/>
  <c r="D231" i="7" s="1"/>
  <c r="I44" i="6"/>
  <c r="J44" i="6" s="1"/>
  <c r="K44" i="6" s="1"/>
  <c r="L44" i="6" s="1"/>
  <c r="E44" i="7" s="1"/>
  <c r="I25" i="6"/>
  <c r="J25" i="6" s="1"/>
  <c r="K25" i="6" s="1"/>
  <c r="I119" i="6"/>
  <c r="J119" i="6" s="1"/>
  <c r="K119" i="6" s="1"/>
  <c r="I79" i="6"/>
  <c r="J79" i="6" s="1"/>
  <c r="K79" i="6" s="1"/>
  <c r="I16" i="6"/>
  <c r="J16" i="6" s="1"/>
  <c r="K16" i="6" s="1"/>
  <c r="D16" i="7" s="1"/>
  <c r="I335" i="6"/>
  <c r="J335" i="6" s="1"/>
  <c r="K335" i="6" s="1"/>
  <c r="D335" i="7" s="1"/>
  <c r="I232" i="6"/>
  <c r="J232" i="6" s="1"/>
  <c r="K232" i="6" s="1"/>
  <c r="D232" i="7" s="1"/>
  <c r="I224" i="6"/>
  <c r="J224" i="6" s="1"/>
  <c r="K224" i="6" s="1"/>
  <c r="I380" i="6"/>
  <c r="J380" i="6" s="1"/>
  <c r="K380" i="6" s="1"/>
  <c r="L380" i="6" s="1"/>
  <c r="E380" i="7" s="1"/>
  <c r="I128" i="6"/>
  <c r="J128" i="6" s="1"/>
  <c r="K128" i="6" s="1"/>
  <c r="I104" i="6"/>
  <c r="J104" i="6" s="1"/>
  <c r="K104" i="6" s="1"/>
  <c r="I298" i="6"/>
  <c r="J298" i="6" s="1"/>
  <c r="K298" i="6" s="1"/>
  <c r="I32" i="6"/>
  <c r="J32" i="6" s="1"/>
  <c r="K32" i="6" s="1"/>
  <c r="J251" i="6"/>
  <c r="K251" i="6" s="1"/>
  <c r="D251" i="7" s="1"/>
  <c r="J256" i="6"/>
  <c r="K256" i="6" s="1"/>
  <c r="J199" i="6"/>
  <c r="K199" i="6" s="1"/>
  <c r="D199" i="7" s="1"/>
  <c r="L385" i="6"/>
  <c r="E385" i="7" s="1"/>
  <c r="D385" i="7"/>
  <c r="L329" i="6"/>
  <c r="E329" i="7" s="1"/>
  <c r="D329" i="7"/>
  <c r="L330" i="6"/>
  <c r="E330" i="7" s="1"/>
  <c r="D330" i="7"/>
  <c r="L363" i="6"/>
  <c r="E363" i="7" s="1"/>
  <c r="D363" i="7"/>
  <c r="L312" i="6"/>
  <c r="E312" i="7" s="1"/>
  <c r="D312" i="7"/>
  <c r="L304" i="6"/>
  <c r="E304" i="7" s="1"/>
  <c r="D304" i="7"/>
  <c r="L292" i="6"/>
  <c r="E292" i="7" s="1"/>
  <c r="D292" i="7"/>
  <c r="L313" i="6"/>
  <c r="E313" i="7" s="1"/>
  <c r="D313" i="7"/>
  <c r="L303" i="6"/>
  <c r="E303" i="7" s="1"/>
  <c r="D303" i="7"/>
  <c r="L384" i="6"/>
  <c r="E384" i="7" s="1"/>
  <c r="D384" i="7"/>
  <c r="L189" i="6"/>
  <c r="E189" i="7" s="1"/>
  <c r="D189" i="7"/>
  <c r="L193" i="6"/>
  <c r="E193" i="7" s="1"/>
  <c r="D193" i="7"/>
  <c r="L343" i="6"/>
  <c r="E343" i="7" s="1"/>
  <c r="D343" i="7"/>
  <c r="L333" i="6"/>
  <c r="E333" i="7" s="1"/>
  <c r="D333" i="7"/>
  <c r="L320" i="6"/>
  <c r="E320" i="7" s="1"/>
  <c r="D320" i="7"/>
  <c r="L316" i="6" l="1"/>
  <c r="E316" i="7" s="1"/>
  <c r="L288" i="6"/>
  <c r="E288" i="7" s="1"/>
  <c r="L279" i="6"/>
  <c r="E279" i="7" s="1"/>
  <c r="L257" i="6"/>
  <c r="E257" i="7" s="1"/>
  <c r="D401" i="7"/>
  <c r="D280" i="7"/>
  <c r="L307" i="6"/>
  <c r="E307" i="7" s="1"/>
  <c r="L275" i="6"/>
  <c r="E275" i="7" s="1"/>
  <c r="L215" i="6"/>
  <c r="E215" i="7" s="1"/>
  <c r="D404" i="7"/>
  <c r="L29" i="6"/>
  <c r="E29" i="7" s="1"/>
  <c r="D317" i="7"/>
  <c r="D391" i="7"/>
  <c r="L294" i="6"/>
  <c r="E294" i="7" s="1"/>
  <c r="L392" i="6"/>
  <c r="E392" i="7" s="1"/>
  <c r="L400" i="6"/>
  <c r="E400" i="7" s="1"/>
  <c r="L128" i="6"/>
  <c r="D40" i="7"/>
  <c r="D289" i="7"/>
  <c r="L398" i="6"/>
  <c r="E398" i="7" s="1"/>
  <c r="D53" i="7"/>
  <c r="L91" i="6"/>
  <c r="E91" i="7" s="1"/>
  <c r="D188" i="7"/>
  <c r="L152" i="6"/>
  <c r="E152" i="7" s="1"/>
  <c r="D295" i="7"/>
  <c r="L378" i="6"/>
  <c r="E378" i="7" s="1"/>
  <c r="L150" i="6"/>
  <c r="E150" i="7" s="1"/>
  <c r="L254" i="6"/>
  <c r="E254" i="7" s="1"/>
  <c r="D238" i="7"/>
  <c r="D219" i="7"/>
  <c r="L403" i="6"/>
  <c r="E403" i="7" s="1"/>
  <c r="L180" i="6"/>
  <c r="E180" i="7" s="1"/>
  <c r="D203" i="7"/>
  <c r="D229" i="7"/>
  <c r="D160" i="7"/>
  <c r="L301" i="6"/>
  <c r="E301" i="7" s="1"/>
  <c r="L335" i="6"/>
  <c r="E335" i="7" s="1"/>
  <c r="D214" i="7"/>
  <c r="L214" i="6"/>
  <c r="E214" i="7" s="1"/>
  <c r="D195" i="7"/>
  <c r="L195" i="6"/>
  <c r="E195" i="7" s="1"/>
  <c r="L285" i="6"/>
  <c r="E285" i="7" s="1"/>
  <c r="D285" i="7"/>
  <c r="L16" i="6"/>
  <c r="E16" i="7" s="1"/>
  <c r="L221" i="6"/>
  <c r="E221" i="7" s="1"/>
  <c r="L336" i="6"/>
  <c r="E336" i="7" s="1"/>
  <c r="D253" i="7"/>
  <c r="L253" i="6"/>
  <c r="E253" i="7" s="1"/>
  <c r="D243" i="7"/>
  <c r="L243" i="6"/>
  <c r="E243" i="7" s="1"/>
  <c r="L237" i="6"/>
  <c r="E237" i="7" s="1"/>
  <c r="D237" i="7"/>
  <c r="D224" i="7"/>
  <c r="L224" i="6"/>
  <c r="E224" i="7" s="1"/>
  <c r="D218" i="7"/>
  <c r="L218" i="6"/>
  <c r="E218" i="7" s="1"/>
  <c r="L179" i="6"/>
  <c r="E179" i="7" s="1"/>
  <c r="D179" i="7"/>
  <c r="L163" i="6"/>
  <c r="E163" i="7" s="1"/>
  <c r="L159" i="6"/>
  <c r="E159" i="7" s="1"/>
  <c r="L139" i="6"/>
  <c r="E139" i="7" s="1"/>
  <c r="D128" i="7"/>
  <c r="L122" i="6"/>
  <c r="E122" i="7" s="1"/>
  <c r="D119" i="7"/>
  <c r="L119" i="6"/>
  <c r="E119" i="7" s="1"/>
  <c r="L104" i="6"/>
  <c r="E104" i="7" s="1"/>
  <c r="D104" i="7"/>
  <c r="D101" i="7"/>
  <c r="L101" i="6"/>
  <c r="E101" i="7" s="1"/>
  <c r="D95" i="7"/>
  <c r="D88" i="7"/>
  <c r="L88" i="6"/>
  <c r="E88" i="7" s="1"/>
  <c r="D82" i="7"/>
  <c r="L82" i="6"/>
  <c r="E82" i="7" s="1"/>
  <c r="D75" i="7"/>
  <c r="L75" i="6"/>
  <c r="E75" i="7" s="1"/>
  <c r="D72" i="7"/>
  <c r="L72" i="6"/>
  <c r="E72" i="7" s="1"/>
  <c r="L62" i="6"/>
  <c r="E62" i="7" s="1"/>
  <c r="D47" i="7"/>
  <c r="L47" i="6"/>
  <c r="E47" i="7" s="1"/>
  <c r="D31" i="7"/>
  <c r="L31" i="6"/>
  <c r="E31" i="7" s="1"/>
  <c r="D25" i="7"/>
  <c r="L25" i="6"/>
  <c r="E25" i="7" s="1"/>
  <c r="D22" i="7"/>
  <c r="L22" i="6"/>
  <c r="E22" i="7" s="1"/>
  <c r="L300" i="6"/>
  <c r="E300" i="7" s="1"/>
  <c r="D300" i="7"/>
  <c r="L247" i="6"/>
  <c r="E247" i="7" s="1"/>
  <c r="D247" i="7"/>
  <c r="D153" i="7"/>
  <c r="L153" i="6"/>
  <c r="E153" i="7" s="1"/>
  <c r="L211" i="6"/>
  <c r="E211" i="7" s="1"/>
  <c r="D211" i="7"/>
  <c r="L37" i="6"/>
  <c r="E37" i="7" s="1"/>
  <c r="D37" i="7"/>
  <c r="D205" i="7"/>
  <c r="L205" i="6"/>
  <c r="E205" i="7" s="1"/>
  <c r="D50" i="7"/>
  <c r="L50" i="6"/>
  <c r="E50" i="7" s="1"/>
  <c r="D149" i="7"/>
  <c r="L149" i="6"/>
  <c r="E149" i="7" s="1"/>
  <c r="D116" i="7"/>
  <c r="L116" i="6"/>
  <c r="E116" i="7" s="1"/>
  <c r="E13" i="7"/>
  <c r="D13" i="7"/>
  <c r="D200" i="7"/>
  <c r="L200" i="6"/>
  <c r="E200" i="7" s="1"/>
  <c r="K66" i="6"/>
  <c r="E66" i="7" s="1"/>
  <c r="L69" i="6"/>
  <c r="E69" i="7" s="1"/>
  <c r="D69" i="7"/>
  <c r="D228" i="7"/>
  <c r="L228" i="6"/>
  <c r="E228" i="7" s="1"/>
  <c r="D110" i="7"/>
  <c r="L110" i="6"/>
  <c r="E110" i="7" s="1"/>
  <c r="D98" i="7"/>
  <c r="L98" i="6"/>
  <c r="E98" i="7" s="1"/>
  <c r="L132" i="6"/>
  <c r="E132" i="7" s="1"/>
  <c r="D132" i="7"/>
  <c r="L32" i="6"/>
  <c r="E32" i="7" s="1"/>
  <c r="D32" i="7"/>
  <c r="D298" i="7"/>
  <c r="L298" i="6"/>
  <c r="E298" i="7" s="1"/>
  <c r="D79" i="7"/>
  <c r="L79" i="6"/>
  <c r="E79" i="7" s="1"/>
  <c r="L251" i="6"/>
  <c r="E251" i="7" s="1"/>
  <c r="L250" i="6"/>
  <c r="E250" i="7" s="1"/>
  <c r="L85" i="6"/>
  <c r="E85" i="7" s="1"/>
  <c r="L169" i="6"/>
  <c r="E169" i="7" s="1"/>
  <c r="L155" i="6"/>
  <c r="E155" i="7" s="1"/>
  <c r="L192" i="6"/>
  <c r="E192" i="7" s="1"/>
  <c r="D246" i="7"/>
  <c r="L145" i="6"/>
  <c r="E145" i="7" s="1"/>
  <c r="L107" i="6"/>
  <c r="E107" i="7" s="1"/>
  <c r="L232" i="6"/>
  <c r="E232" i="7" s="1"/>
  <c r="L231" i="6"/>
  <c r="E231" i="7" s="1"/>
  <c r="D380" i="7"/>
  <c r="D20" i="7"/>
  <c r="L20" i="6"/>
  <c r="E20" i="7" s="1"/>
  <c r="L199" i="6"/>
  <c r="E199" i="7" s="1"/>
  <c r="D44" i="7"/>
  <c r="L256" i="6"/>
  <c r="E256" i="7" s="1"/>
  <c r="D256" i="7"/>
  <c r="C30" i="3"/>
  <c r="F30" i="3"/>
  <c r="E30" i="3"/>
  <c r="E128" i="7" l="1"/>
  <c r="D66" i="7"/>
  <c r="B30" i="3"/>
  <c r="D30" i="3"/>
</calcChain>
</file>

<file path=xl/sharedStrings.xml><?xml version="1.0" encoding="utf-8"?>
<sst xmlns="http://schemas.openxmlformats.org/spreadsheetml/2006/main" count="2519" uniqueCount="433">
  <si>
    <t>1.</t>
  </si>
  <si>
    <t>Санитарно-гигиенические услуги:</t>
  </si>
  <si>
    <t>1.1.</t>
  </si>
  <si>
    <t>подготовительные работы для осуществления санитарно-гигиенических услуг</t>
  </si>
  <si>
    <t>1.2.</t>
  </si>
  <si>
    <t>разработка и оформление программы лабораторных исследований, испытаний</t>
  </si>
  <si>
    <t>1.3.</t>
  </si>
  <si>
    <t>выдача заключения о целесообразности проведения лабораторных исследований</t>
  </si>
  <si>
    <t>инженер</t>
  </si>
  <si>
    <t>1.4.</t>
  </si>
  <si>
    <t>организация работ по проведению лабораторных испытаний, измерений, оформлению итогового документа</t>
  </si>
  <si>
    <t>1.5.</t>
  </si>
  <si>
    <t>проведение работ по идентификации продукции</t>
  </si>
  <si>
    <t>1.6.</t>
  </si>
  <si>
    <t>проведение работ по отбору проб (образцов)</t>
  </si>
  <si>
    <t>1.7.</t>
  </si>
  <si>
    <t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t>
  </si>
  <si>
    <t>1.9.</t>
  </si>
  <si>
    <t>замена (переоформление, внесение изменений) санитарно-гигиенического заключения</t>
  </si>
  <si>
    <t>1.10.</t>
  </si>
  <si>
    <t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t>
  </si>
  <si>
    <t>1.11.</t>
  </si>
  <si>
    <t>проведение консультаций врачами специалистами и иными специалистами с высшим образованием по вопросам формирования здорового образа жизни</t>
  </si>
  <si>
    <t>1.12.</t>
  </si>
  <si>
    <t>оказание консультативно-методической помощи:</t>
  </si>
  <si>
    <t>1.12.1.</t>
  </si>
  <si>
    <t>в определении списков профессий (должностей) работающих, подлежащих периодическим (в течение трудовой деятельности) медицинским осмотрам (1 профессия)</t>
  </si>
  <si>
    <t>1.12.2.</t>
  </si>
  <si>
    <t>по проведению комплексной гигиенической оценки условий труда</t>
  </si>
  <si>
    <t>1.12.3.</t>
  </si>
  <si>
    <t>по вопросам размещения, проектирования объектов в части обеспечения санитарно-эпидемиологического благополучия населения</t>
  </si>
  <si>
    <t>1.12.4.</t>
  </si>
  <si>
    <t>в проведении работ по установлению и подтверждению сроков годности и условий хранения продовольственного сырья и пищевых продуктов, отличающихся от установленных в ТНПА в области технического нормирования и стандартизации</t>
  </si>
  <si>
    <t>1.12.5.</t>
  </si>
  <si>
    <t>в определении необходимости государственной регистрации продукции и соответствия (несоответствия) ее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t>
  </si>
  <si>
    <t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t>
  </si>
  <si>
    <t>1.12.7.</t>
  </si>
  <si>
    <t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</si>
  <si>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1.13.</t>
  </si>
  <si>
    <t>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t>
  </si>
  <si>
    <t>1.13.1.</t>
  </si>
  <si>
    <t>организация и проведение занятий (1 тематика)</t>
  </si>
  <si>
    <t>1.13.2.</t>
  </si>
  <si>
    <t>проведение оценки знаний (для одного слушателя)</t>
  </si>
  <si>
    <t>1.14.</t>
  </si>
  <si>
    <t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t>
  </si>
  <si>
    <t>1.15.</t>
  </si>
  <si>
    <t>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предпринимателей, и соблюдению требований законодательства в области санитарно-эпидемиологического благополучия населения (по одному заявлению)</t>
  </si>
  <si>
    <t>1.17.</t>
  </si>
  <si>
    <t>санитарно-эпидемиологическое обследование (оценка) объектов:</t>
  </si>
  <si>
    <t>1.17.1.</t>
  </si>
  <si>
    <t>обследование (оценка) торговых мест на рынках, объектов мелкорозничной сети (киоски, лотки) с числом работающих до 3-х человек</t>
  </si>
  <si>
    <t>1.17.2.</t>
  </si>
  <si>
    <t>обследование (оценка) автотранспорта, занятого перевозкой продуктов питания, источников ионизирующего излучения</t>
  </si>
  <si>
    <t>1.17.3.</t>
  </si>
  <si>
    <t>обследование (оценка) цехов, предприятий и других объектов с числом работающих до 10 человек</t>
  </si>
  <si>
    <t>1.17.4.</t>
  </si>
  <si>
    <t>обследование (оценка) цехов, предприятий и других объектов с числом работающих 11–50 человек</t>
  </si>
  <si>
    <t>1.17.5.</t>
  </si>
  <si>
    <t>обследование (оценка) цехов, предприятий и других объектов с числом работающих 51–100 человек</t>
  </si>
  <si>
    <t>1.18.</t>
  </si>
  <si>
    <t>государственная санитарно-гигиеническая экспертиза:</t>
  </si>
  <si>
    <t>1.18.1.</t>
  </si>
  <si>
    <t>проектов технических описаний, рецептур на продукцию, технологических инструкций (на 1 разработанный документ)</t>
  </si>
  <si>
    <t>1.18.2.</t>
  </si>
  <si>
    <t>проектов технических условий (на 1 разработанный документ)</t>
  </si>
  <si>
    <t>1.18.4.</t>
  </si>
  <si>
    <t>1.18.12.</t>
  </si>
  <si>
    <t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t>
  </si>
  <si>
    <t>1.18.13.</t>
  </si>
  <si>
    <t>проекта расчета санитарно-защитной зоны и зоны ограничения застройки передающего радиотехнического объекта</t>
  </si>
  <si>
    <t>1.18.14.</t>
  </si>
  <si>
    <t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t>
  </si>
  <si>
    <t>1.18.15.</t>
  </si>
  <si>
    <t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</t>
  </si>
  <si>
    <t>1.18.18.</t>
  </si>
  <si>
    <t>условий труда работников субъектов хозяйствования с количеством работающих до 10 человек</t>
  </si>
  <si>
    <t>1.18.19.</t>
  </si>
  <si>
    <t>условий труда работников субъектов хозяйствования с количеством работающих 11–50 человек</t>
  </si>
  <si>
    <t>1.19.</t>
  </si>
  <si>
    <t>изучение и оценка возможности размещения объекта строительства на предпроектной стадии</t>
  </si>
  <si>
    <t>1.21.</t>
  </si>
  <si>
    <t>комплексная гигиеническая оценка условий труда:</t>
  </si>
  <si>
    <t>1.21.1.</t>
  </si>
  <si>
    <t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t>
  </si>
  <si>
    <t>1.21.2.</t>
  </si>
  <si>
    <t>оценка психофизиологических факторов производственной среды:</t>
  </si>
  <si>
    <t>1.21.2.1.</t>
  </si>
  <si>
    <t>тяжести трудового процесса</t>
  </si>
  <si>
    <t>1.21.2.2.</t>
  </si>
  <si>
    <t>напряженности трудового процесса</t>
  </si>
  <si>
    <t>2.</t>
  </si>
  <si>
    <t>Отбор проб, органолептические и физико-химические (санитарно-химические) исследования объектов окружающей среды:</t>
  </si>
  <si>
    <t>учет поступления образца в лабораторию</t>
  </si>
  <si>
    <t>2.2.</t>
  </si>
  <si>
    <t>вода:</t>
  </si>
  <si>
    <t>2.2.1.</t>
  </si>
  <si>
    <t>питьевая вода (вода централизованных и децентрализованных водоисточников), вода питьевая бутилированная:</t>
  </si>
  <si>
    <t>2.2.1.1.</t>
  </si>
  <si>
    <t>определение вкуса и запаха</t>
  </si>
  <si>
    <t>2.2.1.2.</t>
  </si>
  <si>
    <t>определение мутности:</t>
  </si>
  <si>
    <t>2.2.1.2.2.</t>
  </si>
  <si>
    <t>определение мутности (приготовление стандарта из государственного стандартного образца (далее – ГСО)) (ФЭК)</t>
  </si>
  <si>
    <t>2.2.1.3.</t>
  </si>
  <si>
    <t>определение цветности (ФЭК)</t>
  </si>
  <si>
    <t>2.2.1.10.</t>
  </si>
  <si>
    <t>определение нитратов (ФЭК)</t>
  </si>
  <si>
    <t>2.2.1.11.</t>
  </si>
  <si>
    <t>определение общего железа:</t>
  </si>
  <si>
    <t>2.2.1.11.1.</t>
  </si>
  <si>
    <t>определение общего железа (ФЭК)</t>
  </si>
  <si>
    <t>определение нитратов:</t>
  </si>
  <si>
    <t>2.2.7.</t>
  </si>
  <si>
    <t>отбор, регистрация, оформление:</t>
  </si>
  <si>
    <t>2.2.7.1.</t>
  </si>
  <si>
    <t>отбор проб</t>
  </si>
  <si>
    <t>2.2.7.2.</t>
  </si>
  <si>
    <t>прием, регистрация проб</t>
  </si>
  <si>
    <t>2.2.7.3.</t>
  </si>
  <si>
    <t>оформление протокола испытаний</t>
  </si>
  <si>
    <t>2.2.7.4.</t>
  </si>
  <si>
    <t>оформление первичного отчета (протокола)</t>
  </si>
  <si>
    <t>3.</t>
  </si>
  <si>
    <t>Физико-химические и инструментальные исследования и испытания продукции:</t>
  </si>
  <si>
    <t>3.1.</t>
  </si>
  <si>
    <t>пищевая продукция и продовольственное сырье:</t>
  </si>
  <si>
    <t>3.1.1.</t>
  </si>
  <si>
    <t>индивидуальные и обобщенные показатели:</t>
  </si>
  <si>
    <t>3.1.1.44.</t>
  </si>
  <si>
    <t>3.1.1.44.1.</t>
  </si>
  <si>
    <t>определение нитратов в продукции растениеводства (ионометрический метод)</t>
  </si>
  <si>
    <t>3.1.5.</t>
  </si>
  <si>
    <t>пищевые технологические добавки:</t>
  </si>
  <si>
    <t>3.1.5.5.</t>
  </si>
  <si>
    <t>определение аскорбиновой кислоты (витамина С):</t>
  </si>
  <si>
    <t>3.1.5.5.1.</t>
  </si>
  <si>
    <t>определение аскорбиновой кислоты (витамина С), кроме витаминных препаратов (титриметрический метод)</t>
  </si>
  <si>
    <t>3.1.6.</t>
  </si>
  <si>
    <t>регистрация и оформление результатов</t>
  </si>
  <si>
    <t>3.1.6.1.</t>
  </si>
  <si>
    <t>3.1.6.2.</t>
  </si>
  <si>
    <t>оформление первичного отчета испытаний по результатам лаборатории</t>
  </si>
  <si>
    <t>4.</t>
  </si>
  <si>
    <t>Измерения (исследования) физических факторов окружающей и производственной среды:</t>
  </si>
  <si>
    <t>4.9.</t>
  </si>
  <si>
    <t>измерение естественной или искусственной освещенности</t>
  </si>
  <si>
    <t>4.12.</t>
  </si>
  <si>
    <t>измерение температуры или относительной влажности воздуха</t>
  </si>
  <si>
    <t>4.25.</t>
  </si>
  <si>
    <t>оформление протокола исследований (измерений)</t>
  </si>
  <si>
    <t>5.</t>
  </si>
  <si>
    <t>Радиологические исследования и измерения:</t>
  </si>
  <si>
    <t>5.1.</t>
  </si>
  <si>
    <t>радиометрический анализ:</t>
  </si>
  <si>
    <t>5.1.1.</t>
  </si>
  <si>
    <t>радиометрическое определение цезия-137:</t>
  </si>
  <si>
    <t>5.1.1.1.</t>
  </si>
  <si>
    <t>радиометрическое определение цезия-137 в продуктах питания и питьевой воде</t>
  </si>
  <si>
    <t>5.1.1.2.</t>
  </si>
  <si>
    <t>радиометрическое определение цезия-137 в непищевой продукции</t>
  </si>
  <si>
    <t>5.5.</t>
  </si>
  <si>
    <t>дозиметрические исследования:</t>
  </si>
  <si>
    <t>5.5.1.</t>
  </si>
  <si>
    <t>измерение плотности потока альфа и бета частиц с поверхности</t>
  </si>
  <si>
    <t>5.5.2.</t>
  </si>
  <si>
    <t>измерение мощности дозы гамма-излучения</t>
  </si>
  <si>
    <t>5.5.8.</t>
  </si>
  <si>
    <t>измерение мощности дозы гамма-излучения для определения однородности партии</t>
  </si>
  <si>
    <t>5.6.</t>
  </si>
  <si>
    <t>оформление результатов:</t>
  </si>
  <si>
    <t>5.6.1.</t>
  </si>
  <si>
    <t>оформление первичного отчета (протокола) испытаний, исследований, измерений</t>
  </si>
  <si>
    <t>5.6.2.</t>
  </si>
  <si>
    <t>оформление протокола испытаний, исследований</t>
  </si>
  <si>
    <t>6.</t>
  </si>
  <si>
    <t>Микробиологические исследования:</t>
  </si>
  <si>
    <t>6.1.</t>
  </si>
  <si>
    <t>общие методы микробиологических исследований:</t>
  </si>
  <si>
    <t>6.1.1.</t>
  </si>
  <si>
    <t>подготовительные работы, отдельные операции:</t>
  </si>
  <si>
    <t>6.1.1.1.</t>
  </si>
  <si>
    <t>прием и регистрация пробы</t>
  </si>
  <si>
    <t>6.1.1.2.</t>
  </si>
  <si>
    <t>выписка результата исследования</t>
  </si>
  <si>
    <t>6.1.1.3.</t>
  </si>
  <si>
    <t>приготовление плотных и жидких питательных сред на одну емкость (чашку, пробирку)</t>
  </si>
  <si>
    <t>6.1.1.4.</t>
  </si>
  <si>
    <t>отбор проб факторов среды обитания</t>
  </si>
  <si>
    <t>6.1.2.</t>
  </si>
  <si>
    <t>методы контроля питательных сред:</t>
  </si>
  <si>
    <t>6.1.2.1.</t>
  </si>
  <si>
    <t>определение показателя чувствительности (производительности) питательных сред с одним тест-микроорганизмом</t>
  </si>
  <si>
    <t>6.1.2.2.</t>
  </si>
  <si>
    <t>определение показателя ингибиции (селективности) питательных сред с одним тест-микроорганизмом</t>
  </si>
  <si>
    <t>6.1.2.3.</t>
  </si>
  <si>
    <t>определение специфичности (элективности) питательных сред с одним тест-микроорганизмом</t>
  </si>
  <si>
    <t>6.3.</t>
  </si>
  <si>
    <t>санитарно-микробиологические исследования:</t>
  </si>
  <si>
    <t>6.3.1.</t>
  </si>
  <si>
    <t>бактериологические методы исследования продукции и факторов среды обитания:</t>
  </si>
  <si>
    <t>6.3.1.1.</t>
  </si>
  <si>
    <t>6.3.1.2.</t>
  </si>
  <si>
    <t>определение наличия патогенных микроорганизмов, в том числе сальмонелл в определенном количества образца:</t>
  </si>
  <si>
    <t>6.3.1.2.1.</t>
  </si>
  <si>
    <t>при отсутствии роста микроорганизмов</t>
  </si>
  <si>
    <t>6.3.1.2.2.</t>
  </si>
  <si>
    <t>при наличии роста микроорганизмов и идентификации классическим методом</t>
  </si>
  <si>
    <t>6.3.1.3.</t>
  </si>
  <si>
    <t>определение наличия бактерий группы кишечной палочки (далее – БГКП) в определенном количестве образца</t>
  </si>
  <si>
    <t>6.3.1.4.</t>
  </si>
  <si>
    <t>определение наличия БГКП титрационным методом (соки, напитки)</t>
  </si>
  <si>
    <t>6.3.1.5.</t>
  </si>
  <si>
    <t>определние сульфитредуцирующих клостридий в определенном количестве образца</t>
  </si>
  <si>
    <t>6.3.1.6.</t>
  </si>
  <si>
    <t>определение коагулазоположительного стафилококка в определенном количестве образца</t>
  </si>
  <si>
    <t>6.3.1.7.</t>
  </si>
  <si>
    <t>определение количества энтерококков в определенном количестве образца</t>
  </si>
  <si>
    <t>6.3.1.11.</t>
  </si>
  <si>
    <t>определение протея в определенном количестве образца</t>
  </si>
  <si>
    <t>6.3.1.12.</t>
  </si>
  <si>
    <t>определение наличия P. aeruginosa в определенном объеме образца</t>
  </si>
  <si>
    <t>6.3.1.14.</t>
  </si>
  <si>
    <t>определение количества плесневых грибов и дрожжей в определенном количестве образца</t>
  </si>
  <si>
    <t>6.3.1.16.</t>
  </si>
  <si>
    <t>контроль стерильности лекарственных средств, изделий медицинского и иного назначения, прочих медицинских препаратов</t>
  </si>
  <si>
    <t>6.3.1.17.</t>
  </si>
  <si>
    <t>определение иерсиний в определенном количестве образца</t>
  </si>
  <si>
    <t>6.3.1.19.</t>
  </si>
  <si>
    <t>выявление Listeria monocytogenes в определенном количестве образца:</t>
  </si>
  <si>
    <t>6.3.1.19.1.</t>
  </si>
  <si>
    <t>6.3.1.19.2.</t>
  </si>
  <si>
    <t>6.3.1.20.</t>
  </si>
  <si>
    <t>определение наличия микроорганизмов семейства Enterobacteriaceae в определенном количестве образца</t>
  </si>
  <si>
    <t>6.3.1.21.</t>
  </si>
  <si>
    <t>определение наличия Escherichia coli в определенном количестве образца</t>
  </si>
  <si>
    <t>6.3.1.22.</t>
  </si>
  <si>
    <t>определение ОКБ, ТКБ в воде методом мембранной фильтрации:</t>
  </si>
  <si>
    <t>6.3.1.22.1.</t>
  </si>
  <si>
    <t>при отсутствии микроорганизмов</t>
  </si>
  <si>
    <t>6.3.1.22.2.</t>
  </si>
  <si>
    <t>при выделении микроорганизмов с идентификацией Escherichia coli</t>
  </si>
  <si>
    <t>6.3.1.24.</t>
  </si>
  <si>
    <t>определение общего числа микроорганизмов в воде</t>
  </si>
  <si>
    <t>6.3.1.28.</t>
  </si>
  <si>
    <t>обнаружение Escherichia coli в воде методом мембранной фильтрации:</t>
  </si>
  <si>
    <t>6.3.1.28.1.</t>
  </si>
  <si>
    <t>6.3.1.28.2.</t>
  </si>
  <si>
    <t>при выделении микроорганизмов</t>
  </si>
  <si>
    <t>при выделении микроорганизмов с изучением морфологических свойств</t>
  </si>
  <si>
    <t>6.3.1.34.</t>
  </si>
  <si>
    <t>обнаружение бактерий рода Salmonella в воде:</t>
  </si>
  <si>
    <t>6.3.1.34.1.</t>
  </si>
  <si>
    <t>6.3.1.34.2.</t>
  </si>
  <si>
    <t>6.3.1.40.</t>
  </si>
  <si>
    <t>определение БГКП методом смыва:</t>
  </si>
  <si>
    <t>6.3.1.40.1.</t>
  </si>
  <si>
    <t>6.3.1.40.2.</t>
  </si>
  <si>
    <t>6.3.1.42.</t>
  </si>
  <si>
    <t>определение наличия патогенных микроорганизмов, в том числе сальмонелл методом смыва:</t>
  </si>
  <si>
    <t>6.3.1.42.1.</t>
  </si>
  <si>
    <t>6.3.1.42.2.</t>
  </si>
  <si>
    <t>при выделении микроорганизмов классическим методом</t>
  </si>
  <si>
    <t>6.3.1.43.</t>
  </si>
  <si>
    <t>определение коагулазоположительного стафилококка методом смыва:</t>
  </si>
  <si>
    <t>6.3.1.43.1.</t>
  </si>
  <si>
    <t>6.3.1.43.2.</t>
  </si>
  <si>
    <t>при выделении микроорганизмов с изучением морфологических свойств и идентификацией до вида</t>
  </si>
  <si>
    <t>6.3.1.45.</t>
  </si>
  <si>
    <t>определение Pseudomonas aeruginosa методом смыва:</t>
  </si>
  <si>
    <t>6.3.1.45.1.</t>
  </si>
  <si>
    <t>6.3.1.45.2.</t>
  </si>
  <si>
    <t>6.3.1.52.</t>
  </si>
  <si>
    <t>определение ОМЧ в воздухе</t>
  </si>
  <si>
    <t>6.3.1.61.</t>
  </si>
  <si>
    <t>определение микробиологической чистоты дезинфекционных и антисептических средств</t>
  </si>
  <si>
    <t>6.3.1.75.</t>
  </si>
  <si>
    <t>контроль работы паровых и воздушных стерилизаторов бактериологическим методом</t>
  </si>
  <si>
    <t>№ п/п</t>
  </si>
  <si>
    <t>врач</t>
  </si>
  <si>
    <t>1.12.6.</t>
  </si>
  <si>
    <t>средний</t>
  </si>
  <si>
    <t>Норма времени на услугу- единичное, мин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</si>
  <si>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на объекты с числом работающих до 50 чел., проектов санитарно-защитной зоны предприятий с числом источников выбросов до 20</t>
    </r>
  </si>
  <si>
    <r>
      <t>определение общего количества мезофильных аэробных и факультативно анаэробных микроорганизмов в 1 г (см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) образца</t>
    </r>
  </si>
  <si>
    <t>Наименование платной санитарно-эпидемиологической услуги</t>
  </si>
  <si>
    <t>Единица измерения</t>
  </si>
  <si>
    <t>Утверждаю</t>
  </si>
  <si>
    <t xml:space="preserve">Главный врач </t>
  </si>
  <si>
    <t>Брагинского районного ЦГЭ</t>
  </si>
  <si>
    <t>Расчет</t>
  </si>
  <si>
    <t>заработной платы специалистов за одну минуту</t>
  </si>
  <si>
    <t>по государственному учреждению "Брагинский районный центр гигиены и эпидемиологии"</t>
  </si>
  <si>
    <t>Состав фонда заработной платы</t>
  </si>
  <si>
    <r>
      <t xml:space="preserve">Врач-гигиенист    </t>
    </r>
    <r>
      <rPr>
        <b/>
        <i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>категории</t>
    </r>
  </si>
  <si>
    <t>Фельдшер лаборант       2 категории</t>
  </si>
  <si>
    <t>Тарифный разряд</t>
  </si>
  <si>
    <t>Тарифный коэффициент</t>
  </si>
  <si>
    <t>Тарифный оклад, руб.</t>
  </si>
  <si>
    <t>Премия, %</t>
  </si>
  <si>
    <t>Премия, руб.</t>
  </si>
  <si>
    <t>Итого фонд заработной платы, руб.</t>
  </si>
  <si>
    <t xml:space="preserve"> Главный бухгалтер</t>
  </si>
  <si>
    <t>Помощник врача-гигиениста   2 категории</t>
  </si>
  <si>
    <t>Врач-лаборант       2 категории</t>
  </si>
  <si>
    <t>Фельдшер-лаборант       2 категории</t>
  </si>
  <si>
    <t xml:space="preserve">Стоимость работы 1 минуты специалиста, руб </t>
  </si>
  <si>
    <t xml:space="preserve">Смета накладных расходов  </t>
  </si>
  <si>
    <t>Наименование статей затрат</t>
  </si>
  <si>
    <t xml:space="preserve">Заработная плата административно-управленческого, хозяйственно-обслуживающего персонала </t>
  </si>
  <si>
    <t>Лекарственные средства и изделия медицинского назначения</t>
  </si>
  <si>
    <t>Мягкий инвентарь</t>
  </si>
  <si>
    <t>Командировочные расходы по установленным законодательством нормам</t>
  </si>
  <si>
    <t>Оплата услуг связи</t>
  </si>
  <si>
    <t>Оплата потребления тепловой энергии</t>
  </si>
  <si>
    <t>Оплата потребления электрической энергии</t>
  </si>
  <si>
    <t>Прочие коммунальные услуги</t>
  </si>
  <si>
    <t>Оплата текущего ремонта оборудования и инвентаря</t>
  </si>
  <si>
    <t>Оплата текущего ремонта зданий и помещений</t>
  </si>
  <si>
    <t>Прочие текущие расходы</t>
  </si>
  <si>
    <t>Итого:</t>
  </si>
  <si>
    <t>Основная заработная плата за соответствующий период</t>
  </si>
  <si>
    <t>Процент накладных расходов</t>
  </si>
  <si>
    <t>Главный бухгалтер</t>
  </si>
  <si>
    <t>Сумма, руб.</t>
  </si>
  <si>
    <t>Заработная плата специалиста за одну минуту</t>
  </si>
  <si>
    <t>Заработная плата специалистов, руб.</t>
  </si>
  <si>
    <t xml:space="preserve">единичное </t>
  </si>
  <si>
    <t>последующее</t>
  </si>
  <si>
    <t>оценка</t>
  </si>
  <si>
    <t>программа</t>
  </si>
  <si>
    <t>заключение</t>
  </si>
  <si>
    <t>итоговый документ</t>
  </si>
  <si>
    <t>идентификация</t>
  </si>
  <si>
    <t>проба (образец)</t>
  </si>
  <si>
    <t>копия (дубликат)</t>
  </si>
  <si>
    <t>санитарно-гигиеническое заключение</t>
  </si>
  <si>
    <t>консультация</t>
  </si>
  <si>
    <t>занятие</t>
  </si>
  <si>
    <t>семинар (тренинг, занятие)</t>
  </si>
  <si>
    <t>аудит</t>
  </si>
  <si>
    <t>Накладные расходы, руб.</t>
  </si>
  <si>
    <t>Полная себестоимость, руб.</t>
  </si>
  <si>
    <t>Рентабельность, руб.</t>
  </si>
  <si>
    <t>Рентабельность, %</t>
  </si>
  <si>
    <t>Тариф без НДС, руб.</t>
  </si>
  <si>
    <t>Тариф с НДС, руб.</t>
  </si>
  <si>
    <t>Калькуляция</t>
  </si>
  <si>
    <t>на платные санитарно-эпидемиологические услуги, оказываемые государственным учреждением "Брагинский районный центр гигиены и эпидемиологии"</t>
  </si>
  <si>
    <t>Накладные расходы</t>
  </si>
  <si>
    <t>Исходные данный для расчета тарифов:</t>
  </si>
  <si>
    <t>Начисления на заработную плату:</t>
  </si>
  <si>
    <t>Отчисления в фонд социальной защиты населения</t>
  </si>
  <si>
    <t>Взносы по страхованию от несчастных случаеев на производстве и профзаболеваниях</t>
  </si>
  <si>
    <t>Заработная плата, руб.</t>
  </si>
  <si>
    <t>Отчисления в фонд социальной защиты населения, руб.</t>
  </si>
  <si>
    <t>Взносы по страх. от несчастных случаеев на произв. и профзабол., руб.</t>
  </si>
  <si>
    <t>кас</t>
  </si>
  <si>
    <t>факт</t>
  </si>
  <si>
    <t>з/пл+прем из приб</t>
  </si>
  <si>
    <t xml:space="preserve">смета </t>
  </si>
  <si>
    <t>за 9 мес 2018</t>
  </si>
  <si>
    <t>обследование (оценка)</t>
  </si>
  <si>
    <t>экспертиза</t>
  </si>
  <si>
    <t>исследование</t>
  </si>
  <si>
    <t>услуга</t>
  </si>
  <si>
    <t>регистрация</t>
  </si>
  <si>
    <t>результат</t>
  </si>
  <si>
    <t>Прейскурант цен на платные санитарно-эпидемиологические услуги, оказываемые государственным учреждением "Брагинский районный центр гигиены и эпидемиологии"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</si>
  <si>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, на объекты с числом работающих до 50 чел., проектов санитарно-защитной зоны предприятий с числом источников выбросов до 20</t>
    </r>
  </si>
  <si>
    <t>смета</t>
  </si>
  <si>
    <r>
      <t>определение общего количества мезофильных аэробных и факультативно анаэробных микроорганизмов в 1 г (см</t>
    </r>
    <r>
      <rPr>
        <b/>
        <vertAlign val="superscript"/>
        <sz val="11"/>
        <rFont val="Times New Roman"/>
        <family val="1"/>
        <charset val="204"/>
      </rPr>
      <t>3</t>
    </r>
    <r>
      <rPr>
        <b/>
        <sz val="11"/>
        <rFont val="Times New Roman"/>
        <family val="1"/>
        <charset val="204"/>
      </rPr>
      <t>) образца</t>
    </r>
  </si>
  <si>
    <t xml:space="preserve">РАСЧЕТ   </t>
  </si>
  <si>
    <t>6.2.</t>
  </si>
  <si>
    <t>паразитологические и энтомологические  исследования продукции и факторов среды обитания:</t>
  </si>
  <si>
    <t>6.2.1.</t>
  </si>
  <si>
    <t>паразитологические методы исследования продукции и факторов среды обитания:</t>
  </si>
  <si>
    <t>6.2.1.9.</t>
  </si>
  <si>
    <t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t>
  </si>
  <si>
    <t>исследование рыбы пресных водоемов на зараженность плероцеркоидами дифиллоботриид (25 экземпляров)</t>
  </si>
  <si>
    <t>6.2.1.3.</t>
  </si>
  <si>
    <t>исследование рыбы пресных водоемов на зараженность метацеркариями описторхиса (25 экземпляров)</t>
  </si>
  <si>
    <t>6.2.1.4.</t>
  </si>
  <si>
    <t>Надбавка за стаж работы в бюджетных организациях, %</t>
  </si>
  <si>
    <t>Надбавка за стаж работы в бюджетных организациях, руб</t>
  </si>
  <si>
    <t>Надбавка за специфику работы в сфере здравоохранения (категория), %</t>
  </si>
  <si>
    <t>Надбавка за специфику работы в сфере здравоохранения (категория), руб</t>
  </si>
  <si>
    <t>Доплата за особый характер труда, %</t>
  </si>
  <si>
    <t>Доплата за особый характер труда, руб</t>
  </si>
  <si>
    <t>Надбавка за сложность и напряженность работы, %</t>
  </si>
  <si>
    <t>Надбавка за сложность и напряженность работы, руб</t>
  </si>
  <si>
    <t>1.18.14.1.</t>
  </si>
  <si>
    <t>работ и услуг, представляющих потенциальную опасность для жизни и здоровья населения</t>
  </si>
  <si>
    <t>1.18.14.1</t>
  </si>
  <si>
    <t>% повышения</t>
  </si>
  <si>
    <t>Тариф после повышения без НДС</t>
  </si>
  <si>
    <t>Тариф после повышения с НДС</t>
  </si>
  <si>
    <t>3.1.1.58</t>
  </si>
  <si>
    <t>расчет пищевой ценности рациона:</t>
  </si>
  <si>
    <t>3.1.1.58.1</t>
  </si>
  <si>
    <t>расчет теоретических величин рациона</t>
  </si>
  <si>
    <t>6.2.1.7.</t>
  </si>
  <si>
    <t>исследование 1 пробы питьевой воды, воды открытых водоемов, плавательных бассейнов (экспресс-метод, с использованием концентратора гидробиологического) на яйца гельминтов, цисты лямблий, ооцисты криптоспоридий</t>
  </si>
  <si>
    <t>6.3.1.25.</t>
  </si>
  <si>
    <t>определение колифагов в воде титрационным методом</t>
  </si>
  <si>
    <t>6.3.1.30.</t>
  </si>
  <si>
    <t>обнаружение лецитиназоположительных стафилококков в воде методом мембранной фильтрации</t>
  </si>
  <si>
    <t>6.3.1.30.1.</t>
  </si>
  <si>
    <t>6.3.1.30.2.</t>
  </si>
  <si>
    <t>6.3.1.33.</t>
  </si>
  <si>
    <t>обнаружение Pseudomonas аeruginosa в воде методом накопления:</t>
  </si>
  <si>
    <t>6.3.1.33.1</t>
  </si>
  <si>
    <t>6.3.1.33.2.</t>
  </si>
  <si>
    <t>Начисления на заработную плату (34,0 %, 0,09 %)</t>
  </si>
  <si>
    <t>1.18.20.</t>
  </si>
  <si>
    <t>условий труда работников субъектов хозяйствования с количеством работающих 51–100 человек</t>
  </si>
  <si>
    <t>Надбавка за работу в сфере здравоохранения, %</t>
  </si>
  <si>
    <t>Надбавка за работу в сфере здравоохранения, руб</t>
  </si>
  <si>
    <t xml:space="preserve">_____________А.С.Дашук    </t>
  </si>
  <si>
    <t xml:space="preserve">заработной  платы специалистов при оказании платных услуг  </t>
  </si>
  <si>
    <t>Главный врач</t>
  </si>
  <si>
    <t>Н.В.Волохина</t>
  </si>
  <si>
    <t>31 января 2025 года</t>
  </si>
  <si>
    <t>Среднемесячное количество рабочих минут (161.0ч.*60м.)минут</t>
  </si>
  <si>
    <t>Н.А.Полещук</t>
  </si>
  <si>
    <t>________________Н.В.Волохина</t>
  </si>
  <si>
    <t>"31" января 2025г.</t>
  </si>
  <si>
    <t>_____________Н.В.Волохина</t>
  </si>
  <si>
    <t>6.3.1.78.</t>
  </si>
  <si>
    <t>определение устойчивости (чувствительности) бактерий к дезинфектантам</t>
  </si>
  <si>
    <t>Приказ №14-О от 31.01.2025</t>
  </si>
  <si>
    <t>_____________Н.А.Полещук</t>
  </si>
  <si>
    <t>_____________Н.В.Волохина    приказ №14-О от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</si>
</sst>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#,##0.0000"/>
  </numFmts>
  <fonts count="25" x14ac:knownFonts="1"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</font>
    <font>
      <b/>
      <vertAlign val="superscript"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9" fontId="19" fillId="0" borderId="0" applyFont="0" applyFill="0" applyBorder="0" applyAlignment="0" applyProtection="0"/>
  </cellStyleXfs>
  <cellXfs count="148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0" fontId="10" fillId="0" borderId="0" xfId="0" applyFont="1"/>
    <xf numFmtId="164" fontId="11" fillId="0" borderId="0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/>
    </xf>
    <xf numFmtId="0" fontId="8" fillId="0" borderId="0" xfId="0" applyFont="1" applyFill="1"/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10" fontId="1" fillId="3" borderId="0" xfId="0" applyNumberFormat="1" applyFont="1" applyFill="1" applyAlignment="1">
      <alignment horizontal="center"/>
    </xf>
    <xf numFmtId="10" fontId="1" fillId="3" borderId="0" xfId="0" applyNumberFormat="1" applyFont="1" applyFill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9" fontId="20" fillId="3" borderId="1" xfId="2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/>
    <xf numFmtId="0" fontId="21" fillId="3" borderId="1" xfId="0" applyFont="1" applyFill="1" applyBorder="1" applyProtection="1">
      <protection locked="0"/>
    </xf>
    <xf numFmtId="9" fontId="21" fillId="3" borderId="1" xfId="2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wrapText="1"/>
    </xf>
    <xf numFmtId="0" fontId="1" fillId="0" borderId="1" xfId="1" applyNumberFormat="1" applyFont="1" applyFill="1" applyBorder="1" applyAlignment="1" applyProtection="1">
      <alignment horizontal="left" vertical="top" wrapText="1"/>
    </xf>
    <xf numFmtId="0" fontId="8" fillId="0" borderId="1" xfId="1" applyNumberFormat="1" applyFont="1" applyFill="1" applyBorder="1" applyAlignment="1" applyProtection="1">
      <alignment horizontal="left" vertical="top" wrapText="1"/>
    </xf>
    <xf numFmtId="0" fontId="1" fillId="5" borderId="1" xfId="1" applyNumberFormat="1" applyFont="1" applyFill="1" applyBorder="1" applyAlignment="1" applyProtection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1" fillId="6" borderId="1" xfId="1" applyNumberFormat="1" applyFont="1" applyFill="1" applyBorder="1" applyAlignment="1" applyProtection="1">
      <alignment horizontal="left" vertical="top" wrapText="1"/>
    </xf>
    <xf numFmtId="2" fontId="22" fillId="3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textRotation="90" wrapText="1"/>
    </xf>
    <xf numFmtId="0" fontId="0" fillId="3" borderId="0" xfId="0" applyFill="1"/>
    <xf numFmtId="0" fontId="0" fillId="2" borderId="0" xfId="0" applyFill="1"/>
    <xf numFmtId="0" fontId="1" fillId="2" borderId="0" xfId="0" applyFont="1" applyFill="1"/>
    <xf numFmtId="2" fontId="1" fillId="0" borderId="0" xfId="0" applyNumberFormat="1" applyFont="1" applyFill="1"/>
    <xf numFmtId="2" fontId="0" fillId="0" borderId="0" xfId="0" applyNumberFormat="1"/>
    <xf numFmtId="164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2" fontId="6" fillId="6" borderId="1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2" fontId="1" fillId="2" borderId="0" xfId="0" applyNumberFormat="1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horizontal="justify" vertical="distributed" wrapText="1"/>
    </xf>
    <xf numFmtId="0" fontId="8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0" fontId="8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0" fillId="3" borderId="0" xfId="0" applyFill="1" applyAlignment="1"/>
    <xf numFmtId="164" fontId="11" fillId="3" borderId="0" xfId="0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_зарплата 1 мин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59;&#1061;&#1043;&#1040;&#1051;&#1058;&#1045;&#1056;&#1048;&#1071;/&#1055;&#1088;&#1077;&#1081;&#1089;&#1082;&#1091;&#1088;&#1072;&#1085;&#1090;&#1099;/&#1055;&#1088;&#1077;&#1081;&#1089;&#1082;&#1091;&#1088;&#1072;&#1085;&#1090;%202019/&#1087;&#1088;&#1077;&#1081;&#1089;&#1082;&#1091;&#1088;&#1072;&#1085;&#1090;%20&#1076;&#1086;&#1087;&#1086;&#1083;&#1085;&#1080;&#1090;&#1077;&#1083;&#1100;&#1085;&#1099;&#1081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йскурант"/>
      <sheetName val="Зарплата за 1 мин"/>
      <sheetName val="накладные расходы"/>
      <sheetName val="Зарплата"/>
      <sheetName val="калькуляция"/>
    </sheetNames>
    <sheetDataSet>
      <sheetData sheetId="0"/>
      <sheetData sheetId="1"/>
      <sheetData sheetId="2"/>
      <sheetData sheetId="3">
        <row r="111">
          <cell r="J111">
            <v>0</v>
          </cell>
          <cell r="K111">
            <v>0</v>
          </cell>
        </row>
        <row r="113">
          <cell r="J113">
            <v>0</v>
          </cell>
          <cell r="K113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3"/>
  <sheetViews>
    <sheetView showZeros="0" tabSelected="1" view="pageBreakPreview" zoomScale="110" zoomScaleNormal="100" zoomScaleSheetLayoutView="110" workbookViewId="0">
      <selection activeCell="E66" sqref="E66"/>
    </sheetView>
  </sheetViews>
  <sheetFormatPr defaultColWidth="9.140625" defaultRowHeight="15" x14ac:dyDescent="0.25"/>
  <cols>
    <col min="1" max="1" width="13.5703125" style="4" customWidth="1"/>
    <col min="2" max="2" width="36.7109375" style="4" customWidth="1"/>
    <col min="3" max="3" width="16" style="5" customWidth="1"/>
    <col min="4" max="4" width="15.7109375" style="5" customWidth="1"/>
    <col min="5" max="5" width="16.5703125" style="5" customWidth="1"/>
    <col min="6" max="229" width="9.140625" style="4"/>
    <col min="230" max="230" width="10.7109375" style="4" customWidth="1"/>
    <col min="231" max="231" width="48.5703125" style="4" customWidth="1"/>
    <col min="232" max="232" width="12.5703125" style="4" customWidth="1"/>
    <col min="233" max="233" width="13" style="4" customWidth="1"/>
    <col min="234" max="234" width="10.5703125" style="4" customWidth="1"/>
    <col min="235" max="235" width="12.5703125" style="4" customWidth="1"/>
    <col min="236" max="236" width="11.28515625" style="4" customWidth="1"/>
    <col min="237" max="237" width="15.28515625" style="4" customWidth="1"/>
    <col min="238" max="238" width="10.85546875" style="4" customWidth="1"/>
    <col min="239" max="239" width="13.85546875" style="4" bestFit="1" customWidth="1"/>
    <col min="240" max="485" width="9.140625" style="4"/>
    <col min="486" max="486" width="10.7109375" style="4" customWidth="1"/>
    <col min="487" max="487" width="48.5703125" style="4" customWidth="1"/>
    <col min="488" max="488" width="12.5703125" style="4" customWidth="1"/>
    <col min="489" max="489" width="13" style="4" customWidth="1"/>
    <col min="490" max="490" width="10.5703125" style="4" customWidth="1"/>
    <col min="491" max="491" width="12.5703125" style="4" customWidth="1"/>
    <col min="492" max="492" width="11.28515625" style="4" customWidth="1"/>
    <col min="493" max="493" width="15.28515625" style="4" customWidth="1"/>
    <col min="494" max="494" width="10.85546875" style="4" customWidth="1"/>
    <col min="495" max="495" width="13.85546875" style="4" bestFit="1" customWidth="1"/>
    <col min="496" max="741" width="9.140625" style="4"/>
    <col min="742" max="742" width="10.7109375" style="4" customWidth="1"/>
    <col min="743" max="743" width="48.5703125" style="4" customWidth="1"/>
    <col min="744" max="744" width="12.5703125" style="4" customWidth="1"/>
    <col min="745" max="745" width="13" style="4" customWidth="1"/>
    <col min="746" max="746" width="10.5703125" style="4" customWidth="1"/>
    <col min="747" max="747" width="12.5703125" style="4" customWidth="1"/>
    <col min="748" max="748" width="11.28515625" style="4" customWidth="1"/>
    <col min="749" max="749" width="15.28515625" style="4" customWidth="1"/>
    <col min="750" max="750" width="10.85546875" style="4" customWidth="1"/>
    <col min="751" max="751" width="13.85546875" style="4" bestFit="1" customWidth="1"/>
    <col min="752" max="997" width="9.140625" style="4"/>
    <col min="998" max="998" width="10.7109375" style="4" customWidth="1"/>
    <col min="999" max="999" width="48.5703125" style="4" customWidth="1"/>
    <col min="1000" max="1000" width="12.5703125" style="4" customWidth="1"/>
    <col min="1001" max="1001" width="13" style="4" customWidth="1"/>
    <col min="1002" max="1002" width="10.5703125" style="4" customWidth="1"/>
    <col min="1003" max="1003" width="12.5703125" style="4" customWidth="1"/>
    <col min="1004" max="1004" width="11.28515625" style="4" customWidth="1"/>
    <col min="1005" max="1005" width="15.28515625" style="4" customWidth="1"/>
    <col min="1006" max="1006" width="10.85546875" style="4" customWidth="1"/>
    <col min="1007" max="1007" width="13.85546875" style="4" bestFit="1" customWidth="1"/>
    <col min="1008" max="1253" width="9.140625" style="4"/>
    <col min="1254" max="1254" width="10.7109375" style="4" customWidth="1"/>
    <col min="1255" max="1255" width="48.5703125" style="4" customWidth="1"/>
    <col min="1256" max="1256" width="12.5703125" style="4" customWidth="1"/>
    <col min="1257" max="1257" width="13" style="4" customWidth="1"/>
    <col min="1258" max="1258" width="10.5703125" style="4" customWidth="1"/>
    <col min="1259" max="1259" width="12.5703125" style="4" customWidth="1"/>
    <col min="1260" max="1260" width="11.28515625" style="4" customWidth="1"/>
    <col min="1261" max="1261" width="15.28515625" style="4" customWidth="1"/>
    <col min="1262" max="1262" width="10.85546875" style="4" customWidth="1"/>
    <col min="1263" max="1263" width="13.85546875" style="4" bestFit="1" customWidth="1"/>
    <col min="1264" max="1509" width="9.140625" style="4"/>
    <col min="1510" max="1510" width="10.7109375" style="4" customWidth="1"/>
    <col min="1511" max="1511" width="48.5703125" style="4" customWidth="1"/>
    <col min="1512" max="1512" width="12.5703125" style="4" customWidth="1"/>
    <col min="1513" max="1513" width="13" style="4" customWidth="1"/>
    <col min="1514" max="1514" width="10.5703125" style="4" customWidth="1"/>
    <col min="1515" max="1515" width="12.5703125" style="4" customWidth="1"/>
    <col min="1516" max="1516" width="11.28515625" style="4" customWidth="1"/>
    <col min="1517" max="1517" width="15.28515625" style="4" customWidth="1"/>
    <col min="1518" max="1518" width="10.85546875" style="4" customWidth="1"/>
    <col min="1519" max="1519" width="13.85546875" style="4" bestFit="1" customWidth="1"/>
    <col min="1520" max="1765" width="9.140625" style="4"/>
    <col min="1766" max="1766" width="10.7109375" style="4" customWidth="1"/>
    <col min="1767" max="1767" width="48.5703125" style="4" customWidth="1"/>
    <col min="1768" max="1768" width="12.5703125" style="4" customWidth="1"/>
    <col min="1769" max="1769" width="13" style="4" customWidth="1"/>
    <col min="1770" max="1770" width="10.5703125" style="4" customWidth="1"/>
    <col min="1771" max="1771" width="12.5703125" style="4" customWidth="1"/>
    <col min="1772" max="1772" width="11.28515625" style="4" customWidth="1"/>
    <col min="1773" max="1773" width="15.28515625" style="4" customWidth="1"/>
    <col min="1774" max="1774" width="10.85546875" style="4" customWidth="1"/>
    <col min="1775" max="1775" width="13.85546875" style="4" bestFit="1" customWidth="1"/>
    <col min="1776" max="2021" width="9.140625" style="4"/>
    <col min="2022" max="2022" width="10.7109375" style="4" customWidth="1"/>
    <col min="2023" max="2023" width="48.5703125" style="4" customWidth="1"/>
    <col min="2024" max="2024" width="12.5703125" style="4" customWidth="1"/>
    <col min="2025" max="2025" width="13" style="4" customWidth="1"/>
    <col min="2026" max="2026" width="10.5703125" style="4" customWidth="1"/>
    <col min="2027" max="2027" width="12.5703125" style="4" customWidth="1"/>
    <col min="2028" max="2028" width="11.28515625" style="4" customWidth="1"/>
    <col min="2029" max="2029" width="15.28515625" style="4" customWidth="1"/>
    <col min="2030" max="2030" width="10.85546875" style="4" customWidth="1"/>
    <col min="2031" max="2031" width="13.85546875" style="4" bestFit="1" customWidth="1"/>
    <col min="2032" max="2277" width="9.140625" style="4"/>
    <col min="2278" max="2278" width="10.7109375" style="4" customWidth="1"/>
    <col min="2279" max="2279" width="48.5703125" style="4" customWidth="1"/>
    <col min="2280" max="2280" width="12.5703125" style="4" customWidth="1"/>
    <col min="2281" max="2281" width="13" style="4" customWidth="1"/>
    <col min="2282" max="2282" width="10.5703125" style="4" customWidth="1"/>
    <col min="2283" max="2283" width="12.5703125" style="4" customWidth="1"/>
    <col min="2284" max="2284" width="11.28515625" style="4" customWidth="1"/>
    <col min="2285" max="2285" width="15.28515625" style="4" customWidth="1"/>
    <col min="2286" max="2286" width="10.85546875" style="4" customWidth="1"/>
    <col min="2287" max="2287" width="13.85546875" style="4" bestFit="1" customWidth="1"/>
    <col min="2288" max="2533" width="9.140625" style="4"/>
    <col min="2534" max="2534" width="10.7109375" style="4" customWidth="1"/>
    <col min="2535" max="2535" width="48.5703125" style="4" customWidth="1"/>
    <col min="2536" max="2536" width="12.5703125" style="4" customWidth="1"/>
    <col min="2537" max="2537" width="13" style="4" customWidth="1"/>
    <col min="2538" max="2538" width="10.5703125" style="4" customWidth="1"/>
    <col min="2539" max="2539" width="12.5703125" style="4" customWidth="1"/>
    <col min="2540" max="2540" width="11.28515625" style="4" customWidth="1"/>
    <col min="2541" max="2541" width="15.28515625" style="4" customWidth="1"/>
    <col min="2542" max="2542" width="10.85546875" style="4" customWidth="1"/>
    <col min="2543" max="2543" width="13.85546875" style="4" bestFit="1" customWidth="1"/>
    <col min="2544" max="2789" width="9.140625" style="4"/>
    <col min="2790" max="2790" width="10.7109375" style="4" customWidth="1"/>
    <col min="2791" max="2791" width="48.5703125" style="4" customWidth="1"/>
    <col min="2792" max="2792" width="12.5703125" style="4" customWidth="1"/>
    <col min="2793" max="2793" width="13" style="4" customWidth="1"/>
    <col min="2794" max="2794" width="10.5703125" style="4" customWidth="1"/>
    <col min="2795" max="2795" width="12.5703125" style="4" customWidth="1"/>
    <col min="2796" max="2796" width="11.28515625" style="4" customWidth="1"/>
    <col min="2797" max="2797" width="15.28515625" style="4" customWidth="1"/>
    <col min="2798" max="2798" width="10.85546875" style="4" customWidth="1"/>
    <col min="2799" max="2799" width="13.85546875" style="4" bestFit="1" customWidth="1"/>
    <col min="2800" max="3045" width="9.140625" style="4"/>
    <col min="3046" max="3046" width="10.7109375" style="4" customWidth="1"/>
    <col min="3047" max="3047" width="48.5703125" style="4" customWidth="1"/>
    <col min="3048" max="3048" width="12.5703125" style="4" customWidth="1"/>
    <col min="3049" max="3049" width="13" style="4" customWidth="1"/>
    <col min="3050" max="3050" width="10.5703125" style="4" customWidth="1"/>
    <col min="3051" max="3051" width="12.5703125" style="4" customWidth="1"/>
    <col min="3052" max="3052" width="11.28515625" style="4" customWidth="1"/>
    <col min="3053" max="3053" width="15.28515625" style="4" customWidth="1"/>
    <col min="3054" max="3054" width="10.85546875" style="4" customWidth="1"/>
    <col min="3055" max="3055" width="13.85546875" style="4" bestFit="1" customWidth="1"/>
    <col min="3056" max="3301" width="9.140625" style="4"/>
    <col min="3302" max="3302" width="10.7109375" style="4" customWidth="1"/>
    <col min="3303" max="3303" width="48.5703125" style="4" customWidth="1"/>
    <col min="3304" max="3304" width="12.5703125" style="4" customWidth="1"/>
    <col min="3305" max="3305" width="13" style="4" customWidth="1"/>
    <col min="3306" max="3306" width="10.5703125" style="4" customWidth="1"/>
    <col min="3307" max="3307" width="12.5703125" style="4" customWidth="1"/>
    <col min="3308" max="3308" width="11.28515625" style="4" customWidth="1"/>
    <col min="3309" max="3309" width="15.28515625" style="4" customWidth="1"/>
    <col min="3310" max="3310" width="10.85546875" style="4" customWidth="1"/>
    <col min="3311" max="3311" width="13.85546875" style="4" bestFit="1" customWidth="1"/>
    <col min="3312" max="3557" width="9.140625" style="4"/>
    <col min="3558" max="3558" width="10.7109375" style="4" customWidth="1"/>
    <col min="3559" max="3559" width="48.5703125" style="4" customWidth="1"/>
    <col min="3560" max="3560" width="12.5703125" style="4" customWidth="1"/>
    <col min="3561" max="3561" width="13" style="4" customWidth="1"/>
    <col min="3562" max="3562" width="10.5703125" style="4" customWidth="1"/>
    <col min="3563" max="3563" width="12.5703125" style="4" customWidth="1"/>
    <col min="3564" max="3564" width="11.28515625" style="4" customWidth="1"/>
    <col min="3565" max="3565" width="15.28515625" style="4" customWidth="1"/>
    <col min="3566" max="3566" width="10.85546875" style="4" customWidth="1"/>
    <col min="3567" max="3567" width="13.85546875" style="4" bestFit="1" customWidth="1"/>
    <col min="3568" max="3813" width="9.140625" style="4"/>
    <col min="3814" max="3814" width="10.7109375" style="4" customWidth="1"/>
    <col min="3815" max="3815" width="48.5703125" style="4" customWidth="1"/>
    <col min="3816" max="3816" width="12.5703125" style="4" customWidth="1"/>
    <col min="3817" max="3817" width="13" style="4" customWidth="1"/>
    <col min="3818" max="3818" width="10.5703125" style="4" customWidth="1"/>
    <col min="3819" max="3819" width="12.5703125" style="4" customWidth="1"/>
    <col min="3820" max="3820" width="11.28515625" style="4" customWidth="1"/>
    <col min="3821" max="3821" width="15.28515625" style="4" customWidth="1"/>
    <col min="3822" max="3822" width="10.85546875" style="4" customWidth="1"/>
    <col min="3823" max="3823" width="13.85546875" style="4" bestFit="1" customWidth="1"/>
    <col min="3824" max="4069" width="9.140625" style="4"/>
    <col min="4070" max="4070" width="10.7109375" style="4" customWidth="1"/>
    <col min="4071" max="4071" width="48.5703125" style="4" customWidth="1"/>
    <col min="4072" max="4072" width="12.5703125" style="4" customWidth="1"/>
    <col min="4073" max="4073" width="13" style="4" customWidth="1"/>
    <col min="4074" max="4074" width="10.5703125" style="4" customWidth="1"/>
    <col min="4075" max="4075" width="12.5703125" style="4" customWidth="1"/>
    <col min="4076" max="4076" width="11.28515625" style="4" customWidth="1"/>
    <col min="4077" max="4077" width="15.28515625" style="4" customWidth="1"/>
    <col min="4078" max="4078" width="10.85546875" style="4" customWidth="1"/>
    <col min="4079" max="4079" width="13.85546875" style="4" bestFit="1" customWidth="1"/>
    <col min="4080" max="4325" width="9.140625" style="4"/>
    <col min="4326" max="4326" width="10.7109375" style="4" customWidth="1"/>
    <col min="4327" max="4327" width="48.5703125" style="4" customWidth="1"/>
    <col min="4328" max="4328" width="12.5703125" style="4" customWidth="1"/>
    <col min="4329" max="4329" width="13" style="4" customWidth="1"/>
    <col min="4330" max="4330" width="10.5703125" style="4" customWidth="1"/>
    <col min="4331" max="4331" width="12.5703125" style="4" customWidth="1"/>
    <col min="4332" max="4332" width="11.28515625" style="4" customWidth="1"/>
    <col min="4333" max="4333" width="15.28515625" style="4" customWidth="1"/>
    <col min="4334" max="4334" width="10.85546875" style="4" customWidth="1"/>
    <col min="4335" max="4335" width="13.85546875" style="4" bestFit="1" customWidth="1"/>
    <col min="4336" max="4581" width="9.140625" style="4"/>
    <col min="4582" max="4582" width="10.7109375" style="4" customWidth="1"/>
    <col min="4583" max="4583" width="48.5703125" style="4" customWidth="1"/>
    <col min="4584" max="4584" width="12.5703125" style="4" customWidth="1"/>
    <col min="4585" max="4585" width="13" style="4" customWidth="1"/>
    <col min="4586" max="4586" width="10.5703125" style="4" customWidth="1"/>
    <col min="4587" max="4587" width="12.5703125" style="4" customWidth="1"/>
    <col min="4588" max="4588" width="11.28515625" style="4" customWidth="1"/>
    <col min="4589" max="4589" width="15.28515625" style="4" customWidth="1"/>
    <col min="4590" max="4590" width="10.85546875" style="4" customWidth="1"/>
    <col min="4591" max="4591" width="13.85546875" style="4" bestFit="1" customWidth="1"/>
    <col min="4592" max="4837" width="9.140625" style="4"/>
    <col min="4838" max="4838" width="10.7109375" style="4" customWidth="1"/>
    <col min="4839" max="4839" width="48.5703125" style="4" customWidth="1"/>
    <col min="4840" max="4840" width="12.5703125" style="4" customWidth="1"/>
    <col min="4841" max="4841" width="13" style="4" customWidth="1"/>
    <col min="4842" max="4842" width="10.5703125" style="4" customWidth="1"/>
    <col min="4843" max="4843" width="12.5703125" style="4" customWidth="1"/>
    <col min="4844" max="4844" width="11.28515625" style="4" customWidth="1"/>
    <col min="4845" max="4845" width="15.28515625" style="4" customWidth="1"/>
    <col min="4846" max="4846" width="10.85546875" style="4" customWidth="1"/>
    <col min="4847" max="4847" width="13.85546875" style="4" bestFit="1" customWidth="1"/>
    <col min="4848" max="5093" width="9.140625" style="4"/>
    <col min="5094" max="5094" width="10.7109375" style="4" customWidth="1"/>
    <col min="5095" max="5095" width="48.5703125" style="4" customWidth="1"/>
    <col min="5096" max="5096" width="12.5703125" style="4" customWidth="1"/>
    <col min="5097" max="5097" width="13" style="4" customWidth="1"/>
    <col min="5098" max="5098" width="10.5703125" style="4" customWidth="1"/>
    <col min="5099" max="5099" width="12.5703125" style="4" customWidth="1"/>
    <col min="5100" max="5100" width="11.28515625" style="4" customWidth="1"/>
    <col min="5101" max="5101" width="15.28515625" style="4" customWidth="1"/>
    <col min="5102" max="5102" width="10.85546875" style="4" customWidth="1"/>
    <col min="5103" max="5103" width="13.85546875" style="4" bestFit="1" customWidth="1"/>
    <col min="5104" max="5349" width="9.140625" style="4"/>
    <col min="5350" max="5350" width="10.7109375" style="4" customWidth="1"/>
    <col min="5351" max="5351" width="48.5703125" style="4" customWidth="1"/>
    <col min="5352" max="5352" width="12.5703125" style="4" customWidth="1"/>
    <col min="5353" max="5353" width="13" style="4" customWidth="1"/>
    <col min="5354" max="5354" width="10.5703125" style="4" customWidth="1"/>
    <col min="5355" max="5355" width="12.5703125" style="4" customWidth="1"/>
    <col min="5356" max="5356" width="11.28515625" style="4" customWidth="1"/>
    <col min="5357" max="5357" width="15.28515625" style="4" customWidth="1"/>
    <col min="5358" max="5358" width="10.85546875" style="4" customWidth="1"/>
    <col min="5359" max="5359" width="13.85546875" style="4" bestFit="1" customWidth="1"/>
    <col min="5360" max="5605" width="9.140625" style="4"/>
    <col min="5606" max="5606" width="10.7109375" style="4" customWidth="1"/>
    <col min="5607" max="5607" width="48.5703125" style="4" customWidth="1"/>
    <col min="5608" max="5608" width="12.5703125" style="4" customWidth="1"/>
    <col min="5609" max="5609" width="13" style="4" customWidth="1"/>
    <col min="5610" max="5610" width="10.5703125" style="4" customWidth="1"/>
    <col min="5611" max="5611" width="12.5703125" style="4" customWidth="1"/>
    <col min="5612" max="5612" width="11.28515625" style="4" customWidth="1"/>
    <col min="5613" max="5613" width="15.28515625" style="4" customWidth="1"/>
    <col min="5614" max="5614" width="10.85546875" style="4" customWidth="1"/>
    <col min="5615" max="5615" width="13.85546875" style="4" bestFit="1" customWidth="1"/>
    <col min="5616" max="5861" width="9.140625" style="4"/>
    <col min="5862" max="5862" width="10.7109375" style="4" customWidth="1"/>
    <col min="5863" max="5863" width="48.5703125" style="4" customWidth="1"/>
    <col min="5864" max="5864" width="12.5703125" style="4" customWidth="1"/>
    <col min="5865" max="5865" width="13" style="4" customWidth="1"/>
    <col min="5866" max="5866" width="10.5703125" style="4" customWidth="1"/>
    <col min="5867" max="5867" width="12.5703125" style="4" customWidth="1"/>
    <col min="5868" max="5868" width="11.28515625" style="4" customWidth="1"/>
    <col min="5869" max="5869" width="15.28515625" style="4" customWidth="1"/>
    <col min="5870" max="5870" width="10.85546875" style="4" customWidth="1"/>
    <col min="5871" max="5871" width="13.85546875" style="4" bestFit="1" customWidth="1"/>
    <col min="5872" max="6117" width="9.140625" style="4"/>
    <col min="6118" max="6118" width="10.7109375" style="4" customWidth="1"/>
    <col min="6119" max="6119" width="48.5703125" style="4" customWidth="1"/>
    <col min="6120" max="6120" width="12.5703125" style="4" customWidth="1"/>
    <col min="6121" max="6121" width="13" style="4" customWidth="1"/>
    <col min="6122" max="6122" width="10.5703125" style="4" customWidth="1"/>
    <col min="6123" max="6123" width="12.5703125" style="4" customWidth="1"/>
    <col min="6124" max="6124" width="11.28515625" style="4" customWidth="1"/>
    <col min="6125" max="6125" width="15.28515625" style="4" customWidth="1"/>
    <col min="6126" max="6126" width="10.85546875" style="4" customWidth="1"/>
    <col min="6127" max="6127" width="13.85546875" style="4" bestFit="1" customWidth="1"/>
    <col min="6128" max="6373" width="9.140625" style="4"/>
    <col min="6374" max="6374" width="10.7109375" style="4" customWidth="1"/>
    <col min="6375" max="6375" width="48.5703125" style="4" customWidth="1"/>
    <col min="6376" max="6376" width="12.5703125" style="4" customWidth="1"/>
    <col min="6377" max="6377" width="13" style="4" customWidth="1"/>
    <col min="6378" max="6378" width="10.5703125" style="4" customWidth="1"/>
    <col min="6379" max="6379" width="12.5703125" style="4" customWidth="1"/>
    <col min="6380" max="6380" width="11.28515625" style="4" customWidth="1"/>
    <col min="6381" max="6381" width="15.28515625" style="4" customWidth="1"/>
    <col min="6382" max="6382" width="10.85546875" style="4" customWidth="1"/>
    <col min="6383" max="6383" width="13.85546875" style="4" bestFit="1" customWidth="1"/>
    <col min="6384" max="6629" width="9.140625" style="4"/>
    <col min="6630" max="6630" width="10.7109375" style="4" customWidth="1"/>
    <col min="6631" max="6631" width="48.5703125" style="4" customWidth="1"/>
    <col min="6632" max="6632" width="12.5703125" style="4" customWidth="1"/>
    <col min="6633" max="6633" width="13" style="4" customWidth="1"/>
    <col min="6634" max="6634" width="10.5703125" style="4" customWidth="1"/>
    <col min="6635" max="6635" width="12.5703125" style="4" customWidth="1"/>
    <col min="6636" max="6636" width="11.28515625" style="4" customWidth="1"/>
    <col min="6637" max="6637" width="15.28515625" style="4" customWidth="1"/>
    <col min="6638" max="6638" width="10.85546875" style="4" customWidth="1"/>
    <col min="6639" max="6639" width="13.85546875" style="4" bestFit="1" customWidth="1"/>
    <col min="6640" max="6885" width="9.140625" style="4"/>
    <col min="6886" max="6886" width="10.7109375" style="4" customWidth="1"/>
    <col min="6887" max="6887" width="48.5703125" style="4" customWidth="1"/>
    <col min="6888" max="6888" width="12.5703125" style="4" customWidth="1"/>
    <col min="6889" max="6889" width="13" style="4" customWidth="1"/>
    <col min="6890" max="6890" width="10.5703125" style="4" customWidth="1"/>
    <col min="6891" max="6891" width="12.5703125" style="4" customWidth="1"/>
    <col min="6892" max="6892" width="11.28515625" style="4" customWidth="1"/>
    <col min="6893" max="6893" width="15.28515625" style="4" customWidth="1"/>
    <col min="6894" max="6894" width="10.85546875" style="4" customWidth="1"/>
    <col min="6895" max="6895" width="13.85546875" style="4" bestFit="1" customWidth="1"/>
    <col min="6896" max="7141" width="9.140625" style="4"/>
    <col min="7142" max="7142" width="10.7109375" style="4" customWidth="1"/>
    <col min="7143" max="7143" width="48.5703125" style="4" customWidth="1"/>
    <col min="7144" max="7144" width="12.5703125" style="4" customWidth="1"/>
    <col min="7145" max="7145" width="13" style="4" customWidth="1"/>
    <col min="7146" max="7146" width="10.5703125" style="4" customWidth="1"/>
    <col min="7147" max="7147" width="12.5703125" style="4" customWidth="1"/>
    <col min="7148" max="7148" width="11.28515625" style="4" customWidth="1"/>
    <col min="7149" max="7149" width="15.28515625" style="4" customWidth="1"/>
    <col min="7150" max="7150" width="10.85546875" style="4" customWidth="1"/>
    <col min="7151" max="7151" width="13.85546875" style="4" bestFit="1" customWidth="1"/>
    <col min="7152" max="7397" width="9.140625" style="4"/>
    <col min="7398" max="7398" width="10.7109375" style="4" customWidth="1"/>
    <col min="7399" max="7399" width="48.5703125" style="4" customWidth="1"/>
    <col min="7400" max="7400" width="12.5703125" style="4" customWidth="1"/>
    <col min="7401" max="7401" width="13" style="4" customWidth="1"/>
    <col min="7402" max="7402" width="10.5703125" style="4" customWidth="1"/>
    <col min="7403" max="7403" width="12.5703125" style="4" customWidth="1"/>
    <col min="7404" max="7404" width="11.28515625" style="4" customWidth="1"/>
    <col min="7405" max="7405" width="15.28515625" style="4" customWidth="1"/>
    <col min="7406" max="7406" width="10.85546875" style="4" customWidth="1"/>
    <col min="7407" max="7407" width="13.85546875" style="4" bestFit="1" customWidth="1"/>
    <col min="7408" max="7653" width="9.140625" style="4"/>
    <col min="7654" max="7654" width="10.7109375" style="4" customWidth="1"/>
    <col min="7655" max="7655" width="48.5703125" style="4" customWidth="1"/>
    <col min="7656" max="7656" width="12.5703125" style="4" customWidth="1"/>
    <col min="7657" max="7657" width="13" style="4" customWidth="1"/>
    <col min="7658" max="7658" width="10.5703125" style="4" customWidth="1"/>
    <col min="7659" max="7659" width="12.5703125" style="4" customWidth="1"/>
    <col min="7660" max="7660" width="11.28515625" style="4" customWidth="1"/>
    <col min="7661" max="7661" width="15.28515625" style="4" customWidth="1"/>
    <col min="7662" max="7662" width="10.85546875" style="4" customWidth="1"/>
    <col min="7663" max="7663" width="13.85546875" style="4" bestFit="1" customWidth="1"/>
    <col min="7664" max="7909" width="9.140625" style="4"/>
    <col min="7910" max="7910" width="10.7109375" style="4" customWidth="1"/>
    <col min="7911" max="7911" width="48.5703125" style="4" customWidth="1"/>
    <col min="7912" max="7912" width="12.5703125" style="4" customWidth="1"/>
    <col min="7913" max="7913" width="13" style="4" customWidth="1"/>
    <col min="7914" max="7914" width="10.5703125" style="4" customWidth="1"/>
    <col min="7915" max="7915" width="12.5703125" style="4" customWidth="1"/>
    <col min="7916" max="7916" width="11.28515625" style="4" customWidth="1"/>
    <col min="7917" max="7917" width="15.28515625" style="4" customWidth="1"/>
    <col min="7918" max="7918" width="10.85546875" style="4" customWidth="1"/>
    <col min="7919" max="7919" width="13.85546875" style="4" bestFit="1" customWidth="1"/>
    <col min="7920" max="8165" width="9.140625" style="4"/>
    <col min="8166" max="8166" width="10.7109375" style="4" customWidth="1"/>
    <col min="8167" max="8167" width="48.5703125" style="4" customWidth="1"/>
    <col min="8168" max="8168" width="12.5703125" style="4" customWidth="1"/>
    <col min="8169" max="8169" width="13" style="4" customWidth="1"/>
    <col min="8170" max="8170" width="10.5703125" style="4" customWidth="1"/>
    <col min="8171" max="8171" width="12.5703125" style="4" customWidth="1"/>
    <col min="8172" max="8172" width="11.28515625" style="4" customWidth="1"/>
    <col min="8173" max="8173" width="15.28515625" style="4" customWidth="1"/>
    <col min="8174" max="8174" width="10.85546875" style="4" customWidth="1"/>
    <col min="8175" max="8175" width="13.85546875" style="4" bestFit="1" customWidth="1"/>
    <col min="8176" max="8421" width="9.140625" style="4"/>
    <col min="8422" max="8422" width="10.7109375" style="4" customWidth="1"/>
    <col min="8423" max="8423" width="48.5703125" style="4" customWidth="1"/>
    <col min="8424" max="8424" width="12.5703125" style="4" customWidth="1"/>
    <col min="8425" max="8425" width="13" style="4" customWidth="1"/>
    <col min="8426" max="8426" width="10.5703125" style="4" customWidth="1"/>
    <col min="8427" max="8427" width="12.5703125" style="4" customWidth="1"/>
    <col min="8428" max="8428" width="11.28515625" style="4" customWidth="1"/>
    <col min="8429" max="8429" width="15.28515625" style="4" customWidth="1"/>
    <col min="8430" max="8430" width="10.85546875" style="4" customWidth="1"/>
    <col min="8431" max="8431" width="13.85546875" style="4" bestFit="1" customWidth="1"/>
    <col min="8432" max="8677" width="9.140625" style="4"/>
    <col min="8678" max="8678" width="10.7109375" style="4" customWidth="1"/>
    <col min="8679" max="8679" width="48.5703125" style="4" customWidth="1"/>
    <col min="8680" max="8680" width="12.5703125" style="4" customWidth="1"/>
    <col min="8681" max="8681" width="13" style="4" customWidth="1"/>
    <col min="8682" max="8682" width="10.5703125" style="4" customWidth="1"/>
    <col min="8683" max="8683" width="12.5703125" style="4" customWidth="1"/>
    <col min="8684" max="8684" width="11.28515625" style="4" customWidth="1"/>
    <col min="8685" max="8685" width="15.28515625" style="4" customWidth="1"/>
    <col min="8686" max="8686" width="10.85546875" style="4" customWidth="1"/>
    <col min="8687" max="8687" width="13.85546875" style="4" bestFit="1" customWidth="1"/>
    <col min="8688" max="8933" width="9.140625" style="4"/>
    <col min="8934" max="8934" width="10.7109375" style="4" customWidth="1"/>
    <col min="8935" max="8935" width="48.5703125" style="4" customWidth="1"/>
    <col min="8936" max="8936" width="12.5703125" style="4" customWidth="1"/>
    <col min="8937" max="8937" width="13" style="4" customWidth="1"/>
    <col min="8938" max="8938" width="10.5703125" style="4" customWidth="1"/>
    <col min="8939" max="8939" width="12.5703125" style="4" customWidth="1"/>
    <col min="8940" max="8940" width="11.28515625" style="4" customWidth="1"/>
    <col min="8941" max="8941" width="15.28515625" style="4" customWidth="1"/>
    <col min="8942" max="8942" width="10.85546875" style="4" customWidth="1"/>
    <col min="8943" max="8943" width="13.85546875" style="4" bestFit="1" customWidth="1"/>
    <col min="8944" max="9189" width="9.140625" style="4"/>
    <col min="9190" max="9190" width="10.7109375" style="4" customWidth="1"/>
    <col min="9191" max="9191" width="48.5703125" style="4" customWidth="1"/>
    <col min="9192" max="9192" width="12.5703125" style="4" customWidth="1"/>
    <col min="9193" max="9193" width="13" style="4" customWidth="1"/>
    <col min="9194" max="9194" width="10.5703125" style="4" customWidth="1"/>
    <col min="9195" max="9195" width="12.5703125" style="4" customWidth="1"/>
    <col min="9196" max="9196" width="11.28515625" style="4" customWidth="1"/>
    <col min="9197" max="9197" width="15.28515625" style="4" customWidth="1"/>
    <col min="9198" max="9198" width="10.85546875" style="4" customWidth="1"/>
    <col min="9199" max="9199" width="13.85546875" style="4" bestFit="1" customWidth="1"/>
    <col min="9200" max="9445" width="9.140625" style="4"/>
    <col min="9446" max="9446" width="10.7109375" style="4" customWidth="1"/>
    <col min="9447" max="9447" width="48.5703125" style="4" customWidth="1"/>
    <col min="9448" max="9448" width="12.5703125" style="4" customWidth="1"/>
    <col min="9449" max="9449" width="13" style="4" customWidth="1"/>
    <col min="9450" max="9450" width="10.5703125" style="4" customWidth="1"/>
    <col min="9451" max="9451" width="12.5703125" style="4" customWidth="1"/>
    <col min="9452" max="9452" width="11.28515625" style="4" customWidth="1"/>
    <col min="9453" max="9453" width="15.28515625" style="4" customWidth="1"/>
    <col min="9454" max="9454" width="10.85546875" style="4" customWidth="1"/>
    <col min="9455" max="9455" width="13.85546875" style="4" bestFit="1" customWidth="1"/>
    <col min="9456" max="9701" width="9.140625" style="4"/>
    <col min="9702" max="9702" width="10.7109375" style="4" customWidth="1"/>
    <col min="9703" max="9703" width="48.5703125" style="4" customWidth="1"/>
    <col min="9704" max="9704" width="12.5703125" style="4" customWidth="1"/>
    <col min="9705" max="9705" width="13" style="4" customWidth="1"/>
    <col min="9706" max="9706" width="10.5703125" style="4" customWidth="1"/>
    <col min="9707" max="9707" width="12.5703125" style="4" customWidth="1"/>
    <col min="9708" max="9708" width="11.28515625" style="4" customWidth="1"/>
    <col min="9709" max="9709" width="15.28515625" style="4" customWidth="1"/>
    <col min="9710" max="9710" width="10.85546875" style="4" customWidth="1"/>
    <col min="9711" max="9711" width="13.85546875" style="4" bestFit="1" customWidth="1"/>
    <col min="9712" max="9957" width="9.140625" style="4"/>
    <col min="9958" max="9958" width="10.7109375" style="4" customWidth="1"/>
    <col min="9959" max="9959" width="48.5703125" style="4" customWidth="1"/>
    <col min="9960" max="9960" width="12.5703125" style="4" customWidth="1"/>
    <col min="9961" max="9961" width="13" style="4" customWidth="1"/>
    <col min="9962" max="9962" width="10.5703125" style="4" customWidth="1"/>
    <col min="9963" max="9963" width="12.5703125" style="4" customWidth="1"/>
    <col min="9964" max="9964" width="11.28515625" style="4" customWidth="1"/>
    <col min="9965" max="9965" width="15.28515625" style="4" customWidth="1"/>
    <col min="9966" max="9966" width="10.85546875" style="4" customWidth="1"/>
    <col min="9967" max="9967" width="13.85546875" style="4" bestFit="1" customWidth="1"/>
    <col min="9968" max="10213" width="9.140625" style="4"/>
    <col min="10214" max="10214" width="10.7109375" style="4" customWidth="1"/>
    <col min="10215" max="10215" width="48.5703125" style="4" customWidth="1"/>
    <col min="10216" max="10216" width="12.5703125" style="4" customWidth="1"/>
    <col min="10217" max="10217" width="13" style="4" customWidth="1"/>
    <col min="10218" max="10218" width="10.5703125" style="4" customWidth="1"/>
    <col min="10219" max="10219" width="12.5703125" style="4" customWidth="1"/>
    <col min="10220" max="10220" width="11.28515625" style="4" customWidth="1"/>
    <col min="10221" max="10221" width="15.28515625" style="4" customWidth="1"/>
    <col min="10222" max="10222" width="10.85546875" style="4" customWidth="1"/>
    <col min="10223" max="10223" width="13.85546875" style="4" bestFit="1" customWidth="1"/>
    <col min="10224" max="10469" width="9.140625" style="4"/>
    <col min="10470" max="10470" width="10.7109375" style="4" customWidth="1"/>
    <col min="10471" max="10471" width="48.5703125" style="4" customWidth="1"/>
    <col min="10472" max="10472" width="12.5703125" style="4" customWidth="1"/>
    <col min="10473" max="10473" width="13" style="4" customWidth="1"/>
    <col min="10474" max="10474" width="10.5703125" style="4" customWidth="1"/>
    <col min="10475" max="10475" width="12.5703125" style="4" customWidth="1"/>
    <col min="10476" max="10476" width="11.28515625" style="4" customWidth="1"/>
    <col min="10477" max="10477" width="15.28515625" style="4" customWidth="1"/>
    <col min="10478" max="10478" width="10.85546875" style="4" customWidth="1"/>
    <col min="10479" max="10479" width="13.85546875" style="4" bestFit="1" customWidth="1"/>
    <col min="10480" max="10725" width="9.140625" style="4"/>
    <col min="10726" max="10726" width="10.7109375" style="4" customWidth="1"/>
    <col min="10727" max="10727" width="48.5703125" style="4" customWidth="1"/>
    <col min="10728" max="10728" width="12.5703125" style="4" customWidth="1"/>
    <col min="10729" max="10729" width="13" style="4" customWidth="1"/>
    <col min="10730" max="10730" width="10.5703125" style="4" customWidth="1"/>
    <col min="10731" max="10731" width="12.5703125" style="4" customWidth="1"/>
    <col min="10732" max="10732" width="11.28515625" style="4" customWidth="1"/>
    <col min="10733" max="10733" width="15.28515625" style="4" customWidth="1"/>
    <col min="10734" max="10734" width="10.85546875" style="4" customWidth="1"/>
    <col min="10735" max="10735" width="13.85546875" style="4" bestFit="1" customWidth="1"/>
    <col min="10736" max="10981" width="9.140625" style="4"/>
    <col min="10982" max="10982" width="10.7109375" style="4" customWidth="1"/>
    <col min="10983" max="10983" width="48.5703125" style="4" customWidth="1"/>
    <col min="10984" max="10984" width="12.5703125" style="4" customWidth="1"/>
    <col min="10985" max="10985" width="13" style="4" customWidth="1"/>
    <col min="10986" max="10986" width="10.5703125" style="4" customWidth="1"/>
    <col min="10987" max="10987" width="12.5703125" style="4" customWidth="1"/>
    <col min="10988" max="10988" width="11.28515625" style="4" customWidth="1"/>
    <col min="10989" max="10989" width="15.28515625" style="4" customWidth="1"/>
    <col min="10990" max="10990" width="10.85546875" style="4" customWidth="1"/>
    <col min="10991" max="10991" width="13.85546875" style="4" bestFit="1" customWidth="1"/>
    <col min="10992" max="11237" width="9.140625" style="4"/>
    <col min="11238" max="11238" width="10.7109375" style="4" customWidth="1"/>
    <col min="11239" max="11239" width="48.5703125" style="4" customWidth="1"/>
    <col min="11240" max="11240" width="12.5703125" style="4" customWidth="1"/>
    <col min="11241" max="11241" width="13" style="4" customWidth="1"/>
    <col min="11242" max="11242" width="10.5703125" style="4" customWidth="1"/>
    <col min="11243" max="11243" width="12.5703125" style="4" customWidth="1"/>
    <col min="11244" max="11244" width="11.28515625" style="4" customWidth="1"/>
    <col min="11245" max="11245" width="15.28515625" style="4" customWidth="1"/>
    <col min="11246" max="11246" width="10.85546875" style="4" customWidth="1"/>
    <col min="11247" max="11247" width="13.85546875" style="4" bestFit="1" customWidth="1"/>
    <col min="11248" max="11493" width="9.140625" style="4"/>
    <col min="11494" max="11494" width="10.7109375" style="4" customWidth="1"/>
    <col min="11495" max="11495" width="48.5703125" style="4" customWidth="1"/>
    <col min="11496" max="11496" width="12.5703125" style="4" customWidth="1"/>
    <col min="11497" max="11497" width="13" style="4" customWidth="1"/>
    <col min="11498" max="11498" width="10.5703125" style="4" customWidth="1"/>
    <col min="11499" max="11499" width="12.5703125" style="4" customWidth="1"/>
    <col min="11500" max="11500" width="11.28515625" style="4" customWidth="1"/>
    <col min="11501" max="11501" width="15.28515625" style="4" customWidth="1"/>
    <col min="11502" max="11502" width="10.85546875" style="4" customWidth="1"/>
    <col min="11503" max="11503" width="13.85546875" style="4" bestFit="1" customWidth="1"/>
    <col min="11504" max="11749" width="9.140625" style="4"/>
    <col min="11750" max="11750" width="10.7109375" style="4" customWidth="1"/>
    <col min="11751" max="11751" width="48.5703125" style="4" customWidth="1"/>
    <col min="11752" max="11752" width="12.5703125" style="4" customWidth="1"/>
    <col min="11753" max="11753" width="13" style="4" customWidth="1"/>
    <col min="11754" max="11754" width="10.5703125" style="4" customWidth="1"/>
    <col min="11755" max="11755" width="12.5703125" style="4" customWidth="1"/>
    <col min="11756" max="11756" width="11.28515625" style="4" customWidth="1"/>
    <col min="11757" max="11757" width="15.28515625" style="4" customWidth="1"/>
    <col min="11758" max="11758" width="10.85546875" style="4" customWidth="1"/>
    <col min="11759" max="11759" width="13.85546875" style="4" bestFit="1" customWidth="1"/>
    <col min="11760" max="12005" width="9.140625" style="4"/>
    <col min="12006" max="12006" width="10.7109375" style="4" customWidth="1"/>
    <col min="12007" max="12007" width="48.5703125" style="4" customWidth="1"/>
    <col min="12008" max="12008" width="12.5703125" style="4" customWidth="1"/>
    <col min="12009" max="12009" width="13" style="4" customWidth="1"/>
    <col min="12010" max="12010" width="10.5703125" style="4" customWidth="1"/>
    <col min="12011" max="12011" width="12.5703125" style="4" customWidth="1"/>
    <col min="12012" max="12012" width="11.28515625" style="4" customWidth="1"/>
    <col min="12013" max="12013" width="15.28515625" style="4" customWidth="1"/>
    <col min="12014" max="12014" width="10.85546875" style="4" customWidth="1"/>
    <col min="12015" max="12015" width="13.85546875" style="4" bestFit="1" customWidth="1"/>
    <col min="12016" max="12261" width="9.140625" style="4"/>
    <col min="12262" max="12262" width="10.7109375" style="4" customWidth="1"/>
    <col min="12263" max="12263" width="48.5703125" style="4" customWidth="1"/>
    <col min="12264" max="12264" width="12.5703125" style="4" customWidth="1"/>
    <col min="12265" max="12265" width="13" style="4" customWidth="1"/>
    <col min="12266" max="12266" width="10.5703125" style="4" customWidth="1"/>
    <col min="12267" max="12267" width="12.5703125" style="4" customWidth="1"/>
    <col min="12268" max="12268" width="11.28515625" style="4" customWidth="1"/>
    <col min="12269" max="12269" width="15.28515625" style="4" customWidth="1"/>
    <col min="12270" max="12270" width="10.85546875" style="4" customWidth="1"/>
    <col min="12271" max="12271" width="13.85546875" style="4" bestFit="1" customWidth="1"/>
    <col min="12272" max="12517" width="9.140625" style="4"/>
    <col min="12518" max="12518" width="10.7109375" style="4" customWidth="1"/>
    <col min="12519" max="12519" width="48.5703125" style="4" customWidth="1"/>
    <col min="12520" max="12520" width="12.5703125" style="4" customWidth="1"/>
    <col min="12521" max="12521" width="13" style="4" customWidth="1"/>
    <col min="12522" max="12522" width="10.5703125" style="4" customWidth="1"/>
    <col min="12523" max="12523" width="12.5703125" style="4" customWidth="1"/>
    <col min="12524" max="12524" width="11.28515625" style="4" customWidth="1"/>
    <col min="12525" max="12525" width="15.28515625" style="4" customWidth="1"/>
    <col min="12526" max="12526" width="10.85546875" style="4" customWidth="1"/>
    <col min="12527" max="12527" width="13.85546875" style="4" bestFit="1" customWidth="1"/>
    <col min="12528" max="12773" width="9.140625" style="4"/>
    <col min="12774" max="12774" width="10.7109375" style="4" customWidth="1"/>
    <col min="12775" max="12775" width="48.5703125" style="4" customWidth="1"/>
    <col min="12776" max="12776" width="12.5703125" style="4" customWidth="1"/>
    <col min="12777" max="12777" width="13" style="4" customWidth="1"/>
    <col min="12778" max="12778" width="10.5703125" style="4" customWidth="1"/>
    <col min="12779" max="12779" width="12.5703125" style="4" customWidth="1"/>
    <col min="12780" max="12780" width="11.28515625" style="4" customWidth="1"/>
    <col min="12781" max="12781" width="15.28515625" style="4" customWidth="1"/>
    <col min="12782" max="12782" width="10.85546875" style="4" customWidth="1"/>
    <col min="12783" max="12783" width="13.85546875" style="4" bestFit="1" customWidth="1"/>
    <col min="12784" max="13029" width="9.140625" style="4"/>
    <col min="13030" max="13030" width="10.7109375" style="4" customWidth="1"/>
    <col min="13031" max="13031" width="48.5703125" style="4" customWidth="1"/>
    <col min="13032" max="13032" width="12.5703125" style="4" customWidth="1"/>
    <col min="13033" max="13033" width="13" style="4" customWidth="1"/>
    <col min="13034" max="13034" width="10.5703125" style="4" customWidth="1"/>
    <col min="13035" max="13035" width="12.5703125" style="4" customWidth="1"/>
    <col min="13036" max="13036" width="11.28515625" style="4" customWidth="1"/>
    <col min="13037" max="13037" width="15.28515625" style="4" customWidth="1"/>
    <col min="13038" max="13038" width="10.85546875" style="4" customWidth="1"/>
    <col min="13039" max="13039" width="13.85546875" style="4" bestFit="1" customWidth="1"/>
    <col min="13040" max="13285" width="9.140625" style="4"/>
    <col min="13286" max="13286" width="10.7109375" style="4" customWidth="1"/>
    <col min="13287" max="13287" width="48.5703125" style="4" customWidth="1"/>
    <col min="13288" max="13288" width="12.5703125" style="4" customWidth="1"/>
    <col min="13289" max="13289" width="13" style="4" customWidth="1"/>
    <col min="13290" max="13290" width="10.5703125" style="4" customWidth="1"/>
    <col min="13291" max="13291" width="12.5703125" style="4" customWidth="1"/>
    <col min="13292" max="13292" width="11.28515625" style="4" customWidth="1"/>
    <col min="13293" max="13293" width="15.28515625" style="4" customWidth="1"/>
    <col min="13294" max="13294" width="10.85546875" style="4" customWidth="1"/>
    <col min="13295" max="13295" width="13.85546875" style="4" bestFit="1" customWidth="1"/>
    <col min="13296" max="13541" width="9.140625" style="4"/>
    <col min="13542" max="13542" width="10.7109375" style="4" customWidth="1"/>
    <col min="13543" max="13543" width="48.5703125" style="4" customWidth="1"/>
    <col min="13544" max="13544" width="12.5703125" style="4" customWidth="1"/>
    <col min="13545" max="13545" width="13" style="4" customWidth="1"/>
    <col min="13546" max="13546" width="10.5703125" style="4" customWidth="1"/>
    <col min="13547" max="13547" width="12.5703125" style="4" customWidth="1"/>
    <col min="13548" max="13548" width="11.28515625" style="4" customWidth="1"/>
    <col min="13549" max="13549" width="15.28515625" style="4" customWidth="1"/>
    <col min="13550" max="13550" width="10.85546875" style="4" customWidth="1"/>
    <col min="13551" max="13551" width="13.85546875" style="4" bestFit="1" customWidth="1"/>
    <col min="13552" max="13797" width="9.140625" style="4"/>
    <col min="13798" max="13798" width="10.7109375" style="4" customWidth="1"/>
    <col min="13799" max="13799" width="48.5703125" style="4" customWidth="1"/>
    <col min="13800" max="13800" width="12.5703125" style="4" customWidth="1"/>
    <col min="13801" max="13801" width="13" style="4" customWidth="1"/>
    <col min="13802" max="13802" width="10.5703125" style="4" customWidth="1"/>
    <col min="13803" max="13803" width="12.5703125" style="4" customWidth="1"/>
    <col min="13804" max="13804" width="11.28515625" style="4" customWidth="1"/>
    <col min="13805" max="13805" width="15.28515625" style="4" customWidth="1"/>
    <col min="13806" max="13806" width="10.85546875" style="4" customWidth="1"/>
    <col min="13807" max="13807" width="13.85546875" style="4" bestFit="1" customWidth="1"/>
    <col min="13808" max="14053" width="9.140625" style="4"/>
    <col min="14054" max="14054" width="10.7109375" style="4" customWidth="1"/>
    <col min="14055" max="14055" width="48.5703125" style="4" customWidth="1"/>
    <col min="14056" max="14056" width="12.5703125" style="4" customWidth="1"/>
    <col min="14057" max="14057" width="13" style="4" customWidth="1"/>
    <col min="14058" max="14058" width="10.5703125" style="4" customWidth="1"/>
    <col min="14059" max="14059" width="12.5703125" style="4" customWidth="1"/>
    <col min="14060" max="14060" width="11.28515625" style="4" customWidth="1"/>
    <col min="14061" max="14061" width="15.28515625" style="4" customWidth="1"/>
    <col min="14062" max="14062" width="10.85546875" style="4" customWidth="1"/>
    <col min="14063" max="14063" width="13.85546875" style="4" bestFit="1" customWidth="1"/>
    <col min="14064" max="14309" width="9.140625" style="4"/>
    <col min="14310" max="14310" width="10.7109375" style="4" customWidth="1"/>
    <col min="14311" max="14311" width="48.5703125" style="4" customWidth="1"/>
    <col min="14312" max="14312" width="12.5703125" style="4" customWidth="1"/>
    <col min="14313" max="14313" width="13" style="4" customWidth="1"/>
    <col min="14314" max="14314" width="10.5703125" style="4" customWidth="1"/>
    <col min="14315" max="14315" width="12.5703125" style="4" customWidth="1"/>
    <col min="14316" max="14316" width="11.28515625" style="4" customWidth="1"/>
    <col min="14317" max="14317" width="15.28515625" style="4" customWidth="1"/>
    <col min="14318" max="14318" width="10.85546875" style="4" customWidth="1"/>
    <col min="14319" max="14319" width="13.85546875" style="4" bestFit="1" customWidth="1"/>
    <col min="14320" max="14565" width="9.140625" style="4"/>
    <col min="14566" max="14566" width="10.7109375" style="4" customWidth="1"/>
    <col min="14567" max="14567" width="48.5703125" style="4" customWidth="1"/>
    <col min="14568" max="14568" width="12.5703125" style="4" customWidth="1"/>
    <col min="14569" max="14569" width="13" style="4" customWidth="1"/>
    <col min="14570" max="14570" width="10.5703125" style="4" customWidth="1"/>
    <col min="14571" max="14571" width="12.5703125" style="4" customWidth="1"/>
    <col min="14572" max="14572" width="11.28515625" style="4" customWidth="1"/>
    <col min="14573" max="14573" width="15.28515625" style="4" customWidth="1"/>
    <col min="14574" max="14574" width="10.85546875" style="4" customWidth="1"/>
    <col min="14575" max="14575" width="13.85546875" style="4" bestFit="1" customWidth="1"/>
    <col min="14576" max="14821" width="9.140625" style="4"/>
    <col min="14822" max="14822" width="10.7109375" style="4" customWidth="1"/>
    <col min="14823" max="14823" width="48.5703125" style="4" customWidth="1"/>
    <col min="14824" max="14824" width="12.5703125" style="4" customWidth="1"/>
    <col min="14825" max="14825" width="13" style="4" customWidth="1"/>
    <col min="14826" max="14826" width="10.5703125" style="4" customWidth="1"/>
    <col min="14827" max="14827" width="12.5703125" style="4" customWidth="1"/>
    <col min="14828" max="14828" width="11.28515625" style="4" customWidth="1"/>
    <col min="14829" max="14829" width="15.28515625" style="4" customWidth="1"/>
    <col min="14830" max="14830" width="10.85546875" style="4" customWidth="1"/>
    <col min="14831" max="14831" width="13.85546875" style="4" bestFit="1" customWidth="1"/>
    <col min="14832" max="15077" width="9.140625" style="4"/>
    <col min="15078" max="15078" width="10.7109375" style="4" customWidth="1"/>
    <col min="15079" max="15079" width="48.5703125" style="4" customWidth="1"/>
    <col min="15080" max="15080" width="12.5703125" style="4" customWidth="1"/>
    <col min="15081" max="15081" width="13" style="4" customWidth="1"/>
    <col min="15082" max="15082" width="10.5703125" style="4" customWidth="1"/>
    <col min="15083" max="15083" width="12.5703125" style="4" customWidth="1"/>
    <col min="15084" max="15084" width="11.28515625" style="4" customWidth="1"/>
    <col min="15085" max="15085" width="15.28515625" style="4" customWidth="1"/>
    <col min="15086" max="15086" width="10.85546875" style="4" customWidth="1"/>
    <col min="15087" max="15087" width="13.85546875" style="4" bestFit="1" customWidth="1"/>
    <col min="15088" max="15333" width="9.140625" style="4"/>
    <col min="15334" max="15334" width="10.7109375" style="4" customWidth="1"/>
    <col min="15335" max="15335" width="48.5703125" style="4" customWidth="1"/>
    <col min="15336" max="15336" width="12.5703125" style="4" customWidth="1"/>
    <col min="15337" max="15337" width="13" style="4" customWidth="1"/>
    <col min="15338" max="15338" width="10.5703125" style="4" customWidth="1"/>
    <col min="15339" max="15339" width="12.5703125" style="4" customWidth="1"/>
    <col min="15340" max="15340" width="11.28515625" style="4" customWidth="1"/>
    <col min="15341" max="15341" width="15.28515625" style="4" customWidth="1"/>
    <col min="15342" max="15342" width="10.85546875" style="4" customWidth="1"/>
    <col min="15343" max="15343" width="13.85546875" style="4" bestFit="1" customWidth="1"/>
    <col min="15344" max="15589" width="9.140625" style="4"/>
    <col min="15590" max="15590" width="10.7109375" style="4" customWidth="1"/>
    <col min="15591" max="15591" width="48.5703125" style="4" customWidth="1"/>
    <col min="15592" max="15592" width="12.5703125" style="4" customWidth="1"/>
    <col min="15593" max="15593" width="13" style="4" customWidth="1"/>
    <col min="15594" max="15594" width="10.5703125" style="4" customWidth="1"/>
    <col min="15595" max="15595" width="12.5703125" style="4" customWidth="1"/>
    <col min="15596" max="15596" width="11.28515625" style="4" customWidth="1"/>
    <col min="15597" max="15597" width="15.28515625" style="4" customWidth="1"/>
    <col min="15598" max="15598" width="10.85546875" style="4" customWidth="1"/>
    <col min="15599" max="15599" width="13.85546875" style="4" bestFit="1" customWidth="1"/>
    <col min="15600" max="15845" width="9.140625" style="4"/>
    <col min="15846" max="15846" width="10.7109375" style="4" customWidth="1"/>
    <col min="15847" max="15847" width="48.5703125" style="4" customWidth="1"/>
    <col min="15848" max="15848" width="12.5703125" style="4" customWidth="1"/>
    <col min="15849" max="15849" width="13" style="4" customWidth="1"/>
    <col min="15850" max="15850" width="10.5703125" style="4" customWidth="1"/>
    <col min="15851" max="15851" width="12.5703125" style="4" customWidth="1"/>
    <col min="15852" max="15852" width="11.28515625" style="4" customWidth="1"/>
    <col min="15853" max="15853" width="15.28515625" style="4" customWidth="1"/>
    <col min="15854" max="15854" width="10.85546875" style="4" customWidth="1"/>
    <col min="15855" max="15855" width="13.85546875" style="4" bestFit="1" customWidth="1"/>
    <col min="15856" max="16101" width="9.140625" style="4"/>
    <col min="16102" max="16102" width="10.7109375" style="4" customWidth="1"/>
    <col min="16103" max="16103" width="48.5703125" style="4" customWidth="1"/>
    <col min="16104" max="16104" width="12.5703125" style="4" customWidth="1"/>
    <col min="16105" max="16105" width="13" style="4" customWidth="1"/>
    <col min="16106" max="16106" width="10.5703125" style="4" customWidth="1"/>
    <col min="16107" max="16107" width="12.5703125" style="4" customWidth="1"/>
    <col min="16108" max="16108" width="11.28515625" style="4" customWidth="1"/>
    <col min="16109" max="16109" width="15.28515625" style="4" customWidth="1"/>
    <col min="16110" max="16110" width="10.85546875" style="4" customWidth="1"/>
    <col min="16111" max="16111" width="13.85546875" style="4" bestFit="1" customWidth="1"/>
    <col min="16112" max="16384" width="9.140625" style="4"/>
  </cols>
  <sheetData>
    <row r="1" spans="1:15" ht="15.75" x14ac:dyDescent="0.25">
      <c r="A1" s="108"/>
      <c r="B1" s="68"/>
      <c r="D1" s="20" t="s">
        <v>287</v>
      </c>
      <c r="E1" s="20"/>
    </row>
    <row r="2" spans="1:15" ht="16.5" customHeight="1" x14ac:dyDescent="0.25">
      <c r="A2"/>
      <c r="D2" s="128" t="s">
        <v>420</v>
      </c>
      <c r="E2" s="128"/>
    </row>
    <row r="3" spans="1:15" ht="15.75" x14ac:dyDescent="0.25">
      <c r="D3" s="20" t="s">
        <v>289</v>
      </c>
      <c r="E3" s="20"/>
    </row>
    <row r="4" spans="1:15" ht="31.5" customHeight="1" x14ac:dyDescent="0.25">
      <c r="A4" s="49"/>
      <c r="B4" s="49"/>
      <c r="C4" s="49"/>
      <c r="D4" s="127" t="s">
        <v>432</v>
      </c>
      <c r="E4" s="127"/>
    </row>
    <row r="5" spans="1:15" ht="38.25" customHeight="1" x14ac:dyDescent="0.25">
      <c r="A5" s="125" t="s">
        <v>368</v>
      </c>
      <c r="B5" s="126"/>
      <c r="C5" s="126"/>
      <c r="D5" s="126"/>
      <c r="E5" s="126"/>
    </row>
    <row r="6" spans="1:15" ht="6.75" customHeight="1" x14ac:dyDescent="0.25">
      <c r="A6" s="31"/>
      <c r="E6" s="51"/>
    </row>
    <row r="7" spans="1:15" ht="6.75" customHeight="1" x14ac:dyDescent="0.25">
      <c r="A7" s="31"/>
      <c r="C7" s="115"/>
      <c r="D7" s="115"/>
      <c r="E7" s="51"/>
    </row>
    <row r="8" spans="1:15" ht="6" customHeight="1" x14ac:dyDescent="0.25">
      <c r="C8" s="30"/>
      <c r="E8" s="53"/>
    </row>
    <row r="9" spans="1:15" s="3" customFormat="1" ht="6.75" customHeight="1" x14ac:dyDescent="0.25">
      <c r="A9" s="50"/>
      <c r="B9" s="50"/>
      <c r="C9" s="50"/>
      <c r="D9" s="50"/>
      <c r="E9" s="52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3" customFormat="1" ht="80.25" customHeight="1" x14ac:dyDescent="0.25">
      <c r="A10" s="56" t="s">
        <v>278</v>
      </c>
      <c r="B10" s="56" t="s">
        <v>285</v>
      </c>
      <c r="C10" s="56" t="s">
        <v>286</v>
      </c>
      <c r="D10" s="29" t="s">
        <v>345</v>
      </c>
      <c r="E10" s="29" t="s">
        <v>346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45" t="s">
        <v>0</v>
      </c>
      <c r="B11" s="55" t="s">
        <v>1</v>
      </c>
      <c r="C11" s="45"/>
      <c r="D11" s="58"/>
      <c r="E11" s="45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53.25" customHeight="1" x14ac:dyDescent="0.25">
      <c r="A12" s="66" t="s">
        <v>2</v>
      </c>
      <c r="B12" s="67" t="s">
        <v>3</v>
      </c>
      <c r="C12" s="29">
        <v>0</v>
      </c>
      <c r="D12" s="29"/>
      <c r="E12" s="35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5">
      <c r="A13" s="29"/>
      <c r="B13" s="54" t="s">
        <v>327</v>
      </c>
      <c r="C13" s="29" t="s">
        <v>329</v>
      </c>
      <c r="D13" s="32">
        <f>калькуляция!K13</f>
        <v>6.7934999999999999</v>
      </c>
      <c r="E13" s="61">
        <f>калькуляция!L13</f>
        <v>8.1521999999999988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29"/>
      <c r="B14" s="54" t="s">
        <v>328</v>
      </c>
      <c r="C14" s="29" t="s">
        <v>329</v>
      </c>
      <c r="D14" s="32">
        <f>калькуляция!K14</f>
        <v>0</v>
      </c>
      <c r="E14" s="61">
        <f>калькуляция!L14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42.75" x14ac:dyDescent="0.25">
      <c r="A15" s="66" t="s">
        <v>4</v>
      </c>
      <c r="B15" s="67" t="s">
        <v>5</v>
      </c>
      <c r="C15" s="29"/>
      <c r="D15" s="32">
        <f>калькуляция!K15</f>
        <v>0</v>
      </c>
      <c r="E15" s="61">
        <f>калькуляция!L15</f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29"/>
      <c r="B16" s="54" t="s">
        <v>327</v>
      </c>
      <c r="C16" s="29" t="s">
        <v>330</v>
      </c>
      <c r="D16" s="32">
        <f>калькуляция!K16</f>
        <v>13.618500000000001</v>
      </c>
      <c r="E16" s="61">
        <f>калькуляция!L16</f>
        <v>16.342200000000002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29"/>
      <c r="B17" s="54" t="s">
        <v>328</v>
      </c>
      <c r="C17" s="29" t="s">
        <v>330</v>
      </c>
      <c r="D17" s="32">
        <f>калькуляция!K17</f>
        <v>1.3545000000000003</v>
      </c>
      <c r="E17" s="61">
        <f>калькуляция!L17</f>
        <v>1.6254000000000002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48" customHeight="1" x14ac:dyDescent="0.25">
      <c r="A18" s="66" t="s">
        <v>6</v>
      </c>
      <c r="B18" s="67" t="s">
        <v>7</v>
      </c>
      <c r="C18" s="29"/>
      <c r="D18" s="32">
        <f>калькуляция!K18</f>
        <v>0</v>
      </c>
      <c r="E18" s="61">
        <f>калькуляция!L18</f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29"/>
      <c r="B19" s="54" t="s">
        <v>327</v>
      </c>
      <c r="C19" s="29" t="s">
        <v>331</v>
      </c>
      <c r="D19" s="32">
        <f>калькуляция!K19</f>
        <v>20.411999999999999</v>
      </c>
      <c r="E19" s="61">
        <f>калькуляция!L19</f>
        <v>24.494399999999999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29"/>
      <c r="B20" s="54" t="s">
        <v>328</v>
      </c>
      <c r="C20" s="29" t="s">
        <v>331</v>
      </c>
      <c r="D20" s="32">
        <f>калькуляция!K20</f>
        <v>2.0265</v>
      </c>
      <c r="E20" s="61">
        <f>калькуляция!L20</f>
        <v>2.4318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60.75" customHeight="1" x14ac:dyDescent="0.25">
      <c r="A21" s="66" t="s">
        <v>9</v>
      </c>
      <c r="B21" s="67" t="s">
        <v>10</v>
      </c>
      <c r="C21" s="29"/>
      <c r="D21" s="32">
        <f>калькуляция!K21</f>
        <v>0</v>
      </c>
      <c r="E21" s="61">
        <f>калькуляция!L21</f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28.5" customHeight="1" x14ac:dyDescent="0.25">
      <c r="A22" s="29"/>
      <c r="B22" s="54" t="s">
        <v>327</v>
      </c>
      <c r="C22" s="29" t="s">
        <v>332</v>
      </c>
      <c r="D22" s="32">
        <f>калькуляция!K22</f>
        <v>10.206</v>
      </c>
      <c r="E22" s="61">
        <f>калькуляция!L22</f>
        <v>12.247199999999999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30" x14ac:dyDescent="0.25">
      <c r="A23" s="29"/>
      <c r="B23" s="54" t="s">
        <v>328</v>
      </c>
      <c r="C23" s="29" t="s">
        <v>332</v>
      </c>
      <c r="D23" s="32">
        <f>калькуляция!K23</f>
        <v>1.0185</v>
      </c>
      <c r="E23" s="61">
        <f>калькуляция!L23</f>
        <v>1.2222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28.5" x14ac:dyDescent="0.25">
      <c r="A24" s="66" t="s">
        <v>11</v>
      </c>
      <c r="B24" s="67" t="s">
        <v>12</v>
      </c>
      <c r="C24" s="29"/>
      <c r="D24" s="32">
        <f>калькуляция!K24</f>
        <v>0</v>
      </c>
      <c r="E24" s="61">
        <f>калькуляция!L24</f>
        <v>0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29"/>
      <c r="B25" s="54" t="s">
        <v>327</v>
      </c>
      <c r="C25" s="29" t="s">
        <v>333</v>
      </c>
      <c r="D25" s="32">
        <f>калькуляция!K25</f>
        <v>2.1315000000000026</v>
      </c>
      <c r="E25" s="61">
        <f>калькуляция!L25</f>
        <v>2.557800000000003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25">
      <c r="A26" s="29"/>
      <c r="B26" s="54" t="s">
        <v>328</v>
      </c>
      <c r="C26" s="29" t="s">
        <v>333</v>
      </c>
      <c r="D26" s="32">
        <f>калькуляция!K26</f>
        <v>1.5225000000000002</v>
      </c>
      <c r="E26" s="61">
        <f>калькуляция!L26</f>
        <v>1.8270000000000002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28.5" x14ac:dyDescent="0.25">
      <c r="A27" s="66" t="s">
        <v>13</v>
      </c>
      <c r="B27" s="67" t="s">
        <v>14</v>
      </c>
      <c r="C27" s="29"/>
      <c r="D27" s="32">
        <f>калькуляция!K27</f>
        <v>0</v>
      </c>
      <c r="E27" s="61">
        <f>калькуляция!L27</f>
        <v>0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29"/>
      <c r="B28" s="54" t="s">
        <v>327</v>
      </c>
      <c r="C28" s="29" t="s">
        <v>334</v>
      </c>
      <c r="D28" s="32">
        <f>калькуляция!K28</f>
        <v>1.0499999999999972</v>
      </c>
      <c r="E28" s="61">
        <f>калькуляция!L28</f>
        <v>1.2599999999999965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s="29"/>
      <c r="B29" s="54" t="s">
        <v>328</v>
      </c>
      <c r="C29" s="29" t="s">
        <v>334</v>
      </c>
      <c r="D29" s="32">
        <f>калькуляция!K29</f>
        <v>1.0500000000000003</v>
      </c>
      <c r="E29" s="61">
        <f>калькуляция!L29</f>
        <v>1.2600000000000002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64.25" customHeight="1" x14ac:dyDescent="0.25">
      <c r="A30" s="66" t="s">
        <v>15</v>
      </c>
      <c r="B30" s="67" t="s">
        <v>16</v>
      </c>
      <c r="C30" s="29"/>
      <c r="D30" s="32">
        <f>калькуляция!K30</f>
        <v>0</v>
      </c>
      <c r="E30" s="61">
        <f>калькуляция!L30</f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A31" s="29"/>
      <c r="B31" s="54" t="s">
        <v>327</v>
      </c>
      <c r="C31" s="57" t="s">
        <v>335</v>
      </c>
      <c r="D31" s="32">
        <f>калькуляция!K31</f>
        <v>0.21000000000000085</v>
      </c>
      <c r="E31" s="61">
        <f>калькуляция!L31</f>
        <v>0.252000000000001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A32" s="29"/>
      <c r="B32" s="54" t="s">
        <v>328</v>
      </c>
      <c r="C32" s="57" t="s">
        <v>335</v>
      </c>
      <c r="D32" s="32">
        <f>калькуляция!K32</f>
        <v>0.20999999999999996</v>
      </c>
      <c r="E32" s="61">
        <f>калькуляция!L32</f>
        <v>0.25199999999999995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46.5" customHeight="1" x14ac:dyDescent="0.25">
      <c r="A33" s="66" t="s">
        <v>17</v>
      </c>
      <c r="B33" s="67" t="s">
        <v>18</v>
      </c>
      <c r="C33" s="29"/>
      <c r="D33" s="32">
        <f>калькуляция!K33</f>
        <v>0</v>
      </c>
      <c r="E33" s="61">
        <f>калькуляция!L33</f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45" x14ac:dyDescent="0.25">
      <c r="A34" s="29"/>
      <c r="B34" s="54" t="s">
        <v>327</v>
      </c>
      <c r="C34" s="29" t="s">
        <v>336</v>
      </c>
      <c r="D34" s="32">
        <f>калькуляция!K34</f>
        <v>4.7040000000000015</v>
      </c>
      <c r="E34" s="61">
        <f>калькуляция!L34</f>
        <v>5.6448000000000018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45" x14ac:dyDescent="0.25">
      <c r="A35" s="29"/>
      <c r="B35" s="54" t="s">
        <v>328</v>
      </c>
      <c r="C35" s="29" t="s">
        <v>336</v>
      </c>
      <c r="D35" s="32">
        <f>калькуляция!K35</f>
        <v>0</v>
      </c>
      <c r="E35" s="61">
        <f>калькуляция!L35</f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07.25" customHeight="1" x14ac:dyDescent="0.25">
      <c r="A36" s="66" t="s">
        <v>19</v>
      </c>
      <c r="B36" s="67" t="s">
        <v>20</v>
      </c>
      <c r="C36" s="41"/>
      <c r="D36" s="32">
        <f>калькуляция!K36</f>
        <v>0</v>
      </c>
      <c r="E36" s="61">
        <f>калькуляция!L36</f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29"/>
      <c r="B37" s="54" t="s">
        <v>327</v>
      </c>
      <c r="C37" s="29" t="s">
        <v>337</v>
      </c>
      <c r="D37" s="32">
        <f>калькуляция!K37</f>
        <v>15.309000000000001</v>
      </c>
      <c r="E37" s="61">
        <f>калькуляция!L37</f>
        <v>18.370799999999999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25">
      <c r="A38" s="29"/>
      <c r="B38" s="54" t="s">
        <v>328</v>
      </c>
      <c r="C38" s="29" t="s">
        <v>337</v>
      </c>
      <c r="D38" s="32">
        <f>калькуляция!K38</f>
        <v>0</v>
      </c>
      <c r="E38" s="61">
        <f>калькуляция!L38</f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85.5" x14ac:dyDescent="0.25">
      <c r="A39" s="66" t="s">
        <v>21</v>
      </c>
      <c r="B39" s="67" t="s">
        <v>22</v>
      </c>
      <c r="C39" s="41"/>
      <c r="D39" s="32">
        <f>калькуляция!K39</f>
        <v>0</v>
      </c>
      <c r="E39" s="61">
        <f>калькуляция!L39</f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25">
      <c r="A40" s="29"/>
      <c r="B40" s="54" t="s">
        <v>327</v>
      </c>
      <c r="C40" s="29" t="s">
        <v>337</v>
      </c>
      <c r="D40" s="32">
        <f>калькуляция!K40</f>
        <v>15.309000000000001</v>
      </c>
      <c r="E40" s="61">
        <f>калькуляция!L40</f>
        <v>18.370799999999999</v>
      </c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29"/>
      <c r="B41" s="54" t="s">
        <v>328</v>
      </c>
      <c r="C41" s="29" t="s">
        <v>337</v>
      </c>
      <c r="D41" s="32">
        <f>калькуляция!K41</f>
        <v>0</v>
      </c>
      <c r="E41" s="61">
        <f>калькуляция!L41</f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28.5" x14ac:dyDescent="0.25">
      <c r="A42" s="66" t="s">
        <v>23</v>
      </c>
      <c r="B42" s="67" t="s">
        <v>24</v>
      </c>
      <c r="C42" s="41"/>
      <c r="D42" s="32">
        <f>калькуляция!K42</f>
        <v>0</v>
      </c>
      <c r="E42" s="61">
        <f>калькуляция!L42</f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92.25" customHeight="1" x14ac:dyDescent="0.25">
      <c r="A43" s="29" t="s">
        <v>25</v>
      </c>
      <c r="B43" s="54" t="s">
        <v>26</v>
      </c>
      <c r="C43" s="41"/>
      <c r="D43" s="32">
        <f>калькуляция!K43</f>
        <v>0</v>
      </c>
      <c r="E43" s="61">
        <f>калькуляция!L43</f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25">
      <c r="A44" s="29"/>
      <c r="B44" s="54" t="s">
        <v>327</v>
      </c>
      <c r="C44" s="29" t="s">
        <v>337</v>
      </c>
      <c r="D44" s="32">
        <f>калькуляция!K44</f>
        <v>30.618000000000002</v>
      </c>
      <c r="E44" s="61">
        <f>калькуляция!L44</f>
        <v>36.741599999999998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x14ac:dyDescent="0.25">
      <c r="A45" s="29"/>
      <c r="B45" s="54" t="s">
        <v>328</v>
      </c>
      <c r="C45" s="29" t="s">
        <v>337</v>
      </c>
      <c r="D45" s="32">
        <f>калькуляция!K45</f>
        <v>0</v>
      </c>
      <c r="E45" s="61">
        <f>калькуляция!L45</f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30" x14ac:dyDescent="0.25">
      <c r="A46" s="29" t="s">
        <v>27</v>
      </c>
      <c r="B46" s="54" t="s">
        <v>28</v>
      </c>
      <c r="C46" s="41"/>
      <c r="D46" s="32">
        <f>калькуляция!K46</f>
        <v>0</v>
      </c>
      <c r="E46" s="61">
        <f>калькуляция!L46</f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A47" s="29"/>
      <c r="B47" s="54" t="s">
        <v>327</v>
      </c>
      <c r="C47" s="29" t="s">
        <v>337</v>
      </c>
      <c r="D47" s="32">
        <f>калькуляция!K47</f>
        <v>20.411999999999999</v>
      </c>
      <c r="E47" s="61">
        <f>калькуляция!L47</f>
        <v>24.494399999999999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25">
      <c r="A48" s="29"/>
      <c r="B48" s="54" t="s">
        <v>328</v>
      </c>
      <c r="C48" s="29" t="s">
        <v>337</v>
      </c>
      <c r="D48" s="32">
        <f>калькуляция!K48</f>
        <v>0</v>
      </c>
      <c r="E48" s="61">
        <f>калькуляция!L48</f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60" customHeight="1" x14ac:dyDescent="0.25">
      <c r="A49" s="29" t="s">
        <v>29</v>
      </c>
      <c r="B49" s="54" t="s">
        <v>30</v>
      </c>
      <c r="C49" s="41"/>
      <c r="D49" s="32">
        <f>калькуляция!K49</f>
        <v>0</v>
      </c>
      <c r="E49" s="61">
        <f>калькуляция!L49</f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25">
      <c r="A50" s="29"/>
      <c r="B50" s="54" t="s">
        <v>327</v>
      </c>
      <c r="C50" s="29" t="s">
        <v>337</v>
      </c>
      <c r="D50" s="32">
        <f>калькуляция!K50</f>
        <v>10.206</v>
      </c>
      <c r="E50" s="61">
        <f>калькуляция!L50</f>
        <v>12.247199999999999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29"/>
      <c r="B51" s="54" t="s">
        <v>328</v>
      </c>
      <c r="C51" s="29" t="s">
        <v>337</v>
      </c>
      <c r="D51" s="32">
        <f>калькуляция!K51</f>
        <v>0</v>
      </c>
      <c r="E51" s="61">
        <f>калькуляция!L51</f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19.25" customHeight="1" x14ac:dyDescent="0.25">
      <c r="A52" s="29" t="s">
        <v>31</v>
      </c>
      <c r="B52" s="54" t="s">
        <v>32</v>
      </c>
      <c r="C52" s="41"/>
      <c r="D52" s="32">
        <f>калькуляция!K52</f>
        <v>0</v>
      </c>
      <c r="E52" s="61">
        <f>калькуляция!L52</f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25">
      <c r="A53" s="29"/>
      <c r="B53" s="54" t="s">
        <v>327</v>
      </c>
      <c r="C53" s="29" t="s">
        <v>337</v>
      </c>
      <c r="D53" s="32">
        <f>калькуляция!K53</f>
        <v>3.402000000000001</v>
      </c>
      <c r="E53" s="61">
        <f>калькуляция!L53</f>
        <v>4.0824000000000007</v>
      </c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25">
      <c r="A54" s="29"/>
      <c r="B54" s="54" t="s">
        <v>328</v>
      </c>
      <c r="C54" s="29" t="s">
        <v>337</v>
      </c>
      <c r="D54" s="32">
        <f>калькуляция!K54</f>
        <v>0</v>
      </c>
      <c r="E54" s="61">
        <f>калькуляция!L54</f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78.5" customHeight="1" x14ac:dyDescent="0.25">
      <c r="A55" s="29" t="s">
        <v>33</v>
      </c>
      <c r="B55" s="54" t="s">
        <v>34</v>
      </c>
      <c r="C55" s="41"/>
      <c r="D55" s="32">
        <f>калькуляция!K55</f>
        <v>0</v>
      </c>
      <c r="E55" s="61">
        <f>калькуляция!L55</f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5">
      <c r="A56" s="29"/>
      <c r="B56" s="54" t="s">
        <v>327</v>
      </c>
      <c r="C56" s="29" t="s">
        <v>337</v>
      </c>
      <c r="D56" s="32">
        <f>калькуляция!K56</f>
        <v>3.4440000000000004</v>
      </c>
      <c r="E56" s="61">
        <f>калькуляция!L56</f>
        <v>4.1328000000000005</v>
      </c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29"/>
      <c r="B57" s="54" t="s">
        <v>328</v>
      </c>
      <c r="C57" s="29" t="s">
        <v>337</v>
      </c>
      <c r="D57" s="32">
        <f>калькуляция!K57</f>
        <v>0</v>
      </c>
      <c r="E57" s="61">
        <f>калькуляция!L57</f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23.75" customHeight="1" x14ac:dyDescent="0.25">
      <c r="A58" s="29" t="s">
        <v>280</v>
      </c>
      <c r="B58" s="54" t="s">
        <v>35</v>
      </c>
      <c r="C58" s="41"/>
      <c r="D58" s="32">
        <f>калькуляция!K58</f>
        <v>0</v>
      </c>
      <c r="E58" s="61">
        <f>калькуляция!L58</f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5">
      <c r="A59" s="29"/>
      <c r="B59" s="54" t="s">
        <v>327</v>
      </c>
      <c r="C59" s="29" t="s">
        <v>337</v>
      </c>
      <c r="D59" s="32">
        <f>калькуляция!K59</f>
        <v>3.402000000000001</v>
      </c>
      <c r="E59" s="61">
        <f>калькуляция!L59</f>
        <v>4.0824000000000007</v>
      </c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25">
      <c r="A60" s="29"/>
      <c r="B60" s="54" t="s">
        <v>328</v>
      </c>
      <c r="C60" s="29" t="s">
        <v>337</v>
      </c>
      <c r="D60" s="32">
        <f>калькуляция!K60</f>
        <v>0</v>
      </c>
      <c r="E60" s="61">
        <f>калькуляция!L60</f>
        <v>0</v>
      </c>
    </row>
    <row r="61" spans="1:15" ht="105" customHeight="1" x14ac:dyDescent="0.25">
      <c r="A61" s="29" t="s">
        <v>36</v>
      </c>
      <c r="B61" s="54" t="s">
        <v>37</v>
      </c>
      <c r="C61" s="41"/>
      <c r="D61" s="32">
        <f>калькуляция!K61</f>
        <v>0</v>
      </c>
      <c r="E61" s="61">
        <f>калькуляция!L61</f>
        <v>0</v>
      </c>
    </row>
    <row r="62" spans="1:15" x14ac:dyDescent="0.25">
      <c r="A62" s="29"/>
      <c r="B62" s="54" t="s">
        <v>327</v>
      </c>
      <c r="C62" s="29" t="s">
        <v>337</v>
      </c>
      <c r="D62" s="32">
        <f>калькуляция!K62</f>
        <v>10.206</v>
      </c>
      <c r="E62" s="61">
        <f>калькуляция!L62</f>
        <v>12.247199999999999</v>
      </c>
    </row>
    <row r="63" spans="1:15" x14ac:dyDescent="0.25">
      <c r="A63" s="29"/>
      <c r="B63" s="54" t="s">
        <v>328</v>
      </c>
      <c r="C63" s="29" t="s">
        <v>337</v>
      </c>
      <c r="D63" s="32">
        <f>калькуляция!K63</f>
        <v>0</v>
      </c>
      <c r="E63" s="61">
        <f>калькуляция!L63</f>
        <v>0</v>
      </c>
    </row>
    <row r="64" spans="1:15" ht="90" customHeight="1" x14ac:dyDescent="0.25">
      <c r="A64" s="66" t="s">
        <v>38</v>
      </c>
      <c r="B64" s="67" t="s">
        <v>39</v>
      </c>
      <c r="C64" s="41"/>
      <c r="D64" s="32">
        <f>калькуляция!K64</f>
        <v>0</v>
      </c>
      <c r="E64" s="61">
        <f>калькуляция!L64</f>
        <v>0</v>
      </c>
    </row>
    <row r="65" spans="1:5" ht="30" x14ac:dyDescent="0.25">
      <c r="A65" s="29" t="s">
        <v>40</v>
      </c>
      <c r="B65" s="54" t="s">
        <v>41</v>
      </c>
      <c r="C65" s="41"/>
      <c r="D65" s="32">
        <f>калькуляция!K65</f>
        <v>0</v>
      </c>
      <c r="E65" s="61">
        <f>калькуляция!L65</f>
        <v>0</v>
      </c>
    </row>
    <row r="66" spans="1:5" x14ac:dyDescent="0.25">
      <c r="A66" s="29"/>
      <c r="B66" s="54" t="s">
        <v>327</v>
      </c>
      <c r="C66" s="29" t="s">
        <v>338</v>
      </c>
      <c r="D66" s="32">
        <f>калькуляция!K66</f>
        <v>6.6360000000000028</v>
      </c>
      <c r="E66" s="61">
        <f>калькуляция!L66</f>
        <v>7.97</v>
      </c>
    </row>
    <row r="67" spans="1:5" x14ac:dyDescent="0.25">
      <c r="A67" s="29"/>
      <c r="B67" s="54" t="s">
        <v>328</v>
      </c>
      <c r="C67" s="29" t="s">
        <v>338</v>
      </c>
      <c r="D67" s="32">
        <f>калькуляция!K67</f>
        <v>0</v>
      </c>
      <c r="E67" s="61">
        <f>калькуляция!L67</f>
        <v>0</v>
      </c>
    </row>
    <row r="68" spans="1:5" ht="30" x14ac:dyDescent="0.25">
      <c r="A68" s="29" t="s">
        <v>42</v>
      </c>
      <c r="B68" s="54" t="s">
        <v>43</v>
      </c>
      <c r="C68" s="41"/>
      <c r="D68" s="32">
        <f>калькуляция!K68</f>
        <v>0</v>
      </c>
      <c r="E68" s="61">
        <f>калькуляция!L68</f>
        <v>0</v>
      </c>
    </row>
    <row r="69" spans="1:5" x14ac:dyDescent="0.25">
      <c r="A69" s="29"/>
      <c r="B69" s="54" t="s">
        <v>327</v>
      </c>
      <c r="C69" s="29" t="s">
        <v>329</v>
      </c>
      <c r="D69" s="32">
        <f>калькуляция!K69</f>
        <v>2.0054999999999996</v>
      </c>
      <c r="E69" s="61">
        <f>калькуляция!L69</f>
        <v>2.4065999999999996</v>
      </c>
    </row>
    <row r="70" spans="1:5" x14ac:dyDescent="0.25">
      <c r="A70" s="29"/>
      <c r="B70" s="54" t="s">
        <v>328</v>
      </c>
      <c r="C70" s="29" t="s">
        <v>329</v>
      </c>
      <c r="D70" s="32">
        <f>калькуляция!K70</f>
        <v>0</v>
      </c>
      <c r="E70" s="61">
        <f>калькуляция!L70</f>
        <v>0</v>
      </c>
    </row>
    <row r="71" spans="1:5" ht="89.25" customHeight="1" x14ac:dyDescent="0.25">
      <c r="A71" s="66" t="s">
        <v>44</v>
      </c>
      <c r="B71" s="67" t="s">
        <v>45</v>
      </c>
      <c r="C71" s="41"/>
      <c r="D71" s="32">
        <f>калькуляция!K71</f>
        <v>0</v>
      </c>
      <c r="E71" s="61">
        <f>калькуляция!L71</f>
        <v>0</v>
      </c>
    </row>
    <row r="72" spans="1:5" ht="45" x14ac:dyDescent="0.25">
      <c r="A72" s="29"/>
      <c r="B72" s="54" t="s">
        <v>327</v>
      </c>
      <c r="C72" s="29" t="s">
        <v>339</v>
      </c>
      <c r="D72" s="32">
        <f>калькуляция!K72</f>
        <v>26.879999999999995</v>
      </c>
      <c r="E72" s="61">
        <f>калькуляция!L72</f>
        <v>32.255999999999993</v>
      </c>
    </row>
    <row r="73" spans="1:5" ht="45" x14ac:dyDescent="0.25">
      <c r="A73" s="29"/>
      <c r="B73" s="54" t="s">
        <v>328</v>
      </c>
      <c r="C73" s="29" t="s">
        <v>339</v>
      </c>
      <c r="D73" s="32">
        <f>калькуляция!K73</f>
        <v>0</v>
      </c>
      <c r="E73" s="61">
        <f>калькуляция!L73</f>
        <v>0</v>
      </c>
    </row>
    <row r="74" spans="1:5" ht="170.25" customHeight="1" x14ac:dyDescent="0.25">
      <c r="A74" s="66" t="s">
        <v>46</v>
      </c>
      <c r="B74" s="67" t="s">
        <v>47</v>
      </c>
      <c r="C74" s="29"/>
      <c r="D74" s="32">
        <f>калькуляция!K74</f>
        <v>0</v>
      </c>
      <c r="E74" s="61">
        <f>калькуляция!L74</f>
        <v>0</v>
      </c>
    </row>
    <row r="75" spans="1:5" x14ac:dyDescent="0.25">
      <c r="A75" s="29"/>
      <c r="B75" s="54" t="s">
        <v>327</v>
      </c>
      <c r="C75" s="29" t="s">
        <v>340</v>
      </c>
      <c r="D75" s="32">
        <f>калькуляция!K75</f>
        <v>20.411999999999999</v>
      </c>
      <c r="E75" s="61">
        <f>калькуляция!L75</f>
        <v>24.494399999999999</v>
      </c>
    </row>
    <row r="76" spans="1:5" x14ac:dyDescent="0.25">
      <c r="A76" s="29"/>
      <c r="B76" s="54" t="s">
        <v>328</v>
      </c>
      <c r="C76" s="29" t="s">
        <v>340</v>
      </c>
      <c r="D76" s="32">
        <f>калькуляция!K76</f>
        <v>0</v>
      </c>
      <c r="E76" s="61">
        <f>калькуляция!L76</f>
        <v>0</v>
      </c>
    </row>
    <row r="77" spans="1:5" ht="31.5" customHeight="1" x14ac:dyDescent="0.25">
      <c r="A77" s="66" t="s">
        <v>48</v>
      </c>
      <c r="B77" s="67" t="s">
        <v>49</v>
      </c>
      <c r="C77" s="29"/>
      <c r="D77" s="32">
        <f>калькуляция!K77</f>
        <v>0</v>
      </c>
      <c r="E77" s="61">
        <f>калькуляция!L77</f>
        <v>0</v>
      </c>
    </row>
    <row r="78" spans="1:5" ht="78.75" customHeight="1" x14ac:dyDescent="0.25">
      <c r="A78" s="29" t="s">
        <v>50</v>
      </c>
      <c r="B78" s="54" t="s">
        <v>51</v>
      </c>
      <c r="C78" s="29"/>
      <c r="D78" s="32">
        <f>калькуляция!K78</f>
        <v>0</v>
      </c>
      <c r="E78" s="61">
        <f>калькуляция!L78</f>
        <v>0</v>
      </c>
    </row>
    <row r="79" spans="1:5" ht="30" x14ac:dyDescent="0.25">
      <c r="A79" s="29"/>
      <c r="B79" s="54" t="s">
        <v>327</v>
      </c>
      <c r="C79" s="29" t="s">
        <v>362</v>
      </c>
      <c r="D79" s="32">
        <f>калькуляция!K79</f>
        <v>6.4364999999999952</v>
      </c>
      <c r="E79" s="61">
        <f>калькуляция!L79</f>
        <v>7.7237999999999936</v>
      </c>
    </row>
    <row r="80" spans="1:5" ht="30" x14ac:dyDescent="0.25">
      <c r="A80" s="29"/>
      <c r="B80" s="54" t="s">
        <v>328</v>
      </c>
      <c r="C80" s="29" t="s">
        <v>362</v>
      </c>
      <c r="D80" s="32">
        <f>калькуляция!K80</f>
        <v>0</v>
      </c>
      <c r="E80" s="61">
        <f>калькуляция!L80</f>
        <v>0</v>
      </c>
    </row>
    <row r="81" spans="1:5" ht="60" x14ac:dyDescent="0.25">
      <c r="A81" s="29" t="s">
        <v>52</v>
      </c>
      <c r="B81" s="54" t="s">
        <v>53</v>
      </c>
      <c r="C81" s="29"/>
      <c r="D81" s="32">
        <f>калькуляция!K81</f>
        <v>0</v>
      </c>
      <c r="E81" s="61">
        <f>калькуляция!L81</f>
        <v>0</v>
      </c>
    </row>
    <row r="82" spans="1:5" ht="30" x14ac:dyDescent="0.25">
      <c r="A82" s="29"/>
      <c r="B82" s="54" t="s">
        <v>327</v>
      </c>
      <c r="C82" s="29" t="s">
        <v>362</v>
      </c>
      <c r="D82" s="32">
        <f>калькуляция!K82</f>
        <v>8.5260000000000034</v>
      </c>
      <c r="E82" s="61">
        <f>калькуляция!L82</f>
        <v>10.231200000000003</v>
      </c>
    </row>
    <row r="83" spans="1:5" ht="30" x14ac:dyDescent="0.25">
      <c r="A83" s="29"/>
      <c r="B83" s="54" t="s">
        <v>328</v>
      </c>
      <c r="C83" s="29" t="s">
        <v>362</v>
      </c>
      <c r="D83" s="32">
        <f>калькуляция!K83</f>
        <v>0</v>
      </c>
      <c r="E83" s="61">
        <f>калькуляция!L83</f>
        <v>0</v>
      </c>
    </row>
    <row r="84" spans="1:5" ht="45.75" customHeight="1" x14ac:dyDescent="0.25">
      <c r="A84" s="29" t="s">
        <v>54</v>
      </c>
      <c r="B84" s="54" t="s">
        <v>55</v>
      </c>
      <c r="C84" s="29"/>
      <c r="D84" s="32">
        <f>калькуляция!K84</f>
        <v>0</v>
      </c>
      <c r="E84" s="61">
        <f>калькуляция!L84</f>
        <v>0</v>
      </c>
    </row>
    <row r="85" spans="1:5" ht="30" x14ac:dyDescent="0.25">
      <c r="A85" s="29"/>
      <c r="B85" s="54" t="s">
        <v>327</v>
      </c>
      <c r="C85" s="29" t="s">
        <v>362</v>
      </c>
      <c r="D85" s="32">
        <f>калькуляция!K85</f>
        <v>8.8724999999999881</v>
      </c>
      <c r="E85" s="61">
        <f>калькуляция!L85</f>
        <v>10.646999999999986</v>
      </c>
    </row>
    <row r="86" spans="1:5" ht="30" x14ac:dyDescent="0.25">
      <c r="A86" s="29"/>
      <c r="B86" s="54" t="s">
        <v>328</v>
      </c>
      <c r="C86" s="29" t="s">
        <v>362</v>
      </c>
      <c r="D86" s="32">
        <f>калькуляция!K86</f>
        <v>0</v>
      </c>
      <c r="E86" s="61">
        <f>калькуляция!L86</f>
        <v>0</v>
      </c>
    </row>
    <row r="87" spans="1:5" ht="47.25" customHeight="1" x14ac:dyDescent="0.25">
      <c r="A87" s="29" t="s">
        <v>56</v>
      </c>
      <c r="B87" s="54" t="s">
        <v>57</v>
      </c>
      <c r="C87" s="29"/>
      <c r="D87" s="32">
        <f>калькуляция!K87</f>
        <v>0</v>
      </c>
      <c r="E87" s="61">
        <f>калькуляция!L87</f>
        <v>0</v>
      </c>
    </row>
    <row r="88" spans="1:5" ht="30" x14ac:dyDescent="0.25">
      <c r="A88" s="29"/>
      <c r="B88" s="54" t="s">
        <v>327</v>
      </c>
      <c r="C88" s="29" t="s">
        <v>362</v>
      </c>
      <c r="D88" s="32">
        <f>калькуляция!K88</f>
        <v>16.264500000000012</v>
      </c>
      <c r="E88" s="61">
        <f>калькуляция!L88</f>
        <v>19.517400000000013</v>
      </c>
    </row>
    <row r="89" spans="1:5" ht="30" x14ac:dyDescent="0.25">
      <c r="A89" s="29"/>
      <c r="B89" s="54" t="s">
        <v>328</v>
      </c>
      <c r="C89" s="29" t="s">
        <v>362</v>
      </c>
      <c r="D89" s="32">
        <f>калькуляция!K89</f>
        <v>0</v>
      </c>
      <c r="E89" s="61">
        <f>калькуляция!L89</f>
        <v>0</v>
      </c>
    </row>
    <row r="90" spans="1:5" ht="56.25" customHeight="1" x14ac:dyDescent="0.25">
      <c r="A90" s="29" t="s">
        <v>58</v>
      </c>
      <c r="B90" s="54" t="s">
        <v>59</v>
      </c>
      <c r="C90" s="29"/>
      <c r="D90" s="32">
        <f>калькуляция!K90</f>
        <v>0</v>
      </c>
      <c r="E90" s="61">
        <f>калькуляция!L90</f>
        <v>0</v>
      </c>
    </row>
    <row r="91" spans="1:5" ht="30" x14ac:dyDescent="0.25">
      <c r="A91" s="29"/>
      <c r="B91" s="54" t="s">
        <v>327</v>
      </c>
      <c r="C91" s="29" t="s">
        <v>362</v>
      </c>
      <c r="D91" s="32">
        <f>калькуляция!K91</f>
        <v>13.282500000000027</v>
      </c>
      <c r="E91" s="61">
        <f>калькуляция!L91</f>
        <v>15.939000000000032</v>
      </c>
    </row>
    <row r="92" spans="1:5" ht="30" x14ac:dyDescent="0.25">
      <c r="A92" s="29"/>
      <c r="B92" s="54" t="s">
        <v>328</v>
      </c>
      <c r="C92" s="29" t="s">
        <v>362</v>
      </c>
      <c r="D92" s="32">
        <f>калькуляция!K92</f>
        <v>0</v>
      </c>
      <c r="E92" s="61">
        <f>калькуляция!L92</f>
        <v>0</v>
      </c>
    </row>
    <row r="93" spans="1:5" ht="28.5" x14ac:dyDescent="0.25">
      <c r="A93" s="66" t="s">
        <v>60</v>
      </c>
      <c r="B93" s="67" t="s">
        <v>61</v>
      </c>
      <c r="C93" s="29"/>
      <c r="D93" s="32">
        <f>калькуляция!K93</f>
        <v>0</v>
      </c>
      <c r="E93" s="61">
        <f>калькуляция!L93</f>
        <v>0</v>
      </c>
    </row>
    <row r="94" spans="1:5" ht="64.5" customHeight="1" x14ac:dyDescent="0.25">
      <c r="A94" s="29" t="s">
        <v>62</v>
      </c>
      <c r="B94" s="54" t="s">
        <v>63</v>
      </c>
      <c r="C94" s="29"/>
      <c r="D94" s="32">
        <f>калькуляция!K94</f>
        <v>0</v>
      </c>
      <c r="E94" s="61">
        <f>калькуляция!L94</f>
        <v>0</v>
      </c>
    </row>
    <row r="95" spans="1:5" x14ac:dyDescent="0.25">
      <c r="A95" s="29"/>
      <c r="B95" s="54" t="s">
        <v>327</v>
      </c>
      <c r="C95" s="29" t="s">
        <v>363</v>
      </c>
      <c r="D95" s="32">
        <f>калькуляция!K95</f>
        <v>10.058999999999999</v>
      </c>
      <c r="E95" s="61">
        <f>калькуляция!L95</f>
        <v>12.070799999999998</v>
      </c>
    </row>
    <row r="96" spans="1:5" x14ac:dyDescent="0.25">
      <c r="A96" s="29"/>
      <c r="B96" s="54" t="s">
        <v>328</v>
      </c>
      <c r="C96" s="29" t="s">
        <v>363</v>
      </c>
      <c r="D96" s="32">
        <f>калькуляция!K96</f>
        <v>0</v>
      </c>
      <c r="E96" s="61">
        <f>калькуляция!L96</f>
        <v>0</v>
      </c>
    </row>
    <row r="97" spans="1:5" ht="30" x14ac:dyDescent="0.25">
      <c r="A97" s="29" t="s">
        <v>64</v>
      </c>
      <c r="B97" s="54" t="s">
        <v>65</v>
      </c>
      <c r="C97" s="29"/>
      <c r="D97" s="32">
        <f>калькуляция!K97</f>
        <v>0</v>
      </c>
      <c r="E97" s="61">
        <f>калькуляция!L97</f>
        <v>0</v>
      </c>
    </row>
    <row r="98" spans="1:5" x14ac:dyDescent="0.25">
      <c r="A98" s="29"/>
      <c r="B98" s="54" t="s">
        <v>327</v>
      </c>
      <c r="C98" s="29" t="s">
        <v>363</v>
      </c>
      <c r="D98" s="32">
        <f>калькуляция!K98</f>
        <v>15.309000000000001</v>
      </c>
      <c r="E98" s="61">
        <f>калькуляция!L98</f>
        <v>18.370799999999999</v>
      </c>
    </row>
    <row r="99" spans="1:5" x14ac:dyDescent="0.25">
      <c r="A99" s="29"/>
      <c r="B99" s="54" t="s">
        <v>328</v>
      </c>
      <c r="C99" s="29" t="s">
        <v>363</v>
      </c>
      <c r="D99" s="32">
        <f>калькуляция!K99</f>
        <v>0</v>
      </c>
      <c r="E99" s="61">
        <f>калькуляция!L99</f>
        <v>0</v>
      </c>
    </row>
    <row r="100" spans="1:5" ht="200.25" customHeight="1" x14ac:dyDescent="0.25">
      <c r="A100" s="29" t="s">
        <v>66</v>
      </c>
      <c r="B100" s="54" t="s">
        <v>369</v>
      </c>
      <c r="C100" s="29"/>
      <c r="D100" s="32">
        <f>калькуляция!K100</f>
        <v>0</v>
      </c>
      <c r="E100" s="61">
        <f>калькуляция!L100</f>
        <v>0</v>
      </c>
    </row>
    <row r="101" spans="1:5" x14ac:dyDescent="0.25">
      <c r="A101" s="29"/>
      <c r="B101" s="54" t="s">
        <v>327</v>
      </c>
      <c r="C101" s="29" t="s">
        <v>363</v>
      </c>
      <c r="D101" s="32">
        <f>калькуляция!K101</f>
        <v>14.342999999999989</v>
      </c>
      <c r="E101" s="61">
        <f>калькуляция!L101</f>
        <v>17.211599999999986</v>
      </c>
    </row>
    <row r="102" spans="1:5" x14ac:dyDescent="0.25">
      <c r="A102" s="29"/>
      <c r="B102" s="54" t="s">
        <v>328</v>
      </c>
      <c r="C102" s="29" t="s">
        <v>363</v>
      </c>
      <c r="D102" s="32">
        <f>калькуляция!K102</f>
        <v>0</v>
      </c>
      <c r="E102" s="61">
        <f>калькуляция!L102</f>
        <v>0</v>
      </c>
    </row>
    <row r="103" spans="1:5" ht="152.25" customHeight="1" x14ac:dyDescent="0.25">
      <c r="A103" s="29" t="s">
        <v>67</v>
      </c>
      <c r="B103" s="54" t="s">
        <v>68</v>
      </c>
      <c r="C103" s="29"/>
      <c r="D103" s="32">
        <f>калькуляция!K103</f>
        <v>0</v>
      </c>
      <c r="E103" s="61">
        <f>калькуляция!L103</f>
        <v>0</v>
      </c>
    </row>
    <row r="104" spans="1:5" x14ac:dyDescent="0.25">
      <c r="A104" s="29"/>
      <c r="B104" s="54" t="s">
        <v>327</v>
      </c>
      <c r="C104" s="29" t="s">
        <v>363</v>
      </c>
      <c r="D104" s="32">
        <f>калькуляция!K104</f>
        <v>207.53250000000003</v>
      </c>
      <c r="E104" s="61">
        <f>калькуляция!L104</f>
        <v>249.03900000000002</v>
      </c>
    </row>
    <row r="105" spans="1:5" x14ac:dyDescent="0.25">
      <c r="A105" s="29"/>
      <c r="B105" s="54" t="s">
        <v>328</v>
      </c>
      <c r="C105" s="29" t="s">
        <v>363</v>
      </c>
      <c r="D105" s="32">
        <f>калькуляция!K105</f>
        <v>0</v>
      </c>
      <c r="E105" s="61">
        <f>калькуляция!L105</f>
        <v>0</v>
      </c>
    </row>
    <row r="106" spans="1:5" ht="64.5" customHeight="1" x14ac:dyDescent="0.25">
      <c r="A106" s="29" t="s">
        <v>69</v>
      </c>
      <c r="B106" s="54" t="s">
        <v>70</v>
      </c>
      <c r="C106" s="29"/>
      <c r="D106" s="32">
        <f>калькуляция!K106</f>
        <v>0</v>
      </c>
      <c r="E106" s="61">
        <f>калькуляция!L106</f>
        <v>0</v>
      </c>
    </row>
    <row r="107" spans="1:5" x14ac:dyDescent="0.25">
      <c r="A107" s="29"/>
      <c r="B107" s="54" t="s">
        <v>327</v>
      </c>
      <c r="C107" s="29" t="s">
        <v>363</v>
      </c>
      <c r="D107" s="32">
        <f>калькуляция!K107</f>
        <v>173.50200000000001</v>
      </c>
      <c r="E107" s="61">
        <f>калькуляция!L107</f>
        <v>208.20240000000001</v>
      </c>
    </row>
    <row r="108" spans="1:5" x14ac:dyDescent="0.25">
      <c r="A108" s="29"/>
      <c r="B108" s="54" t="s">
        <v>328</v>
      </c>
      <c r="C108" s="29" t="s">
        <v>363</v>
      </c>
      <c r="D108" s="32">
        <f>калькуляция!K108</f>
        <v>0</v>
      </c>
      <c r="E108" s="61">
        <f>калькуляция!L108</f>
        <v>0</v>
      </c>
    </row>
    <row r="109" spans="1:5" ht="91.5" customHeight="1" x14ac:dyDescent="0.25">
      <c r="A109" s="29" t="s">
        <v>71</v>
      </c>
      <c r="B109" s="54" t="s">
        <v>72</v>
      </c>
      <c r="C109" s="29"/>
      <c r="D109" s="32">
        <f>калькуляция!K109</f>
        <v>0</v>
      </c>
      <c r="E109" s="61">
        <f>калькуляция!L109</f>
        <v>0</v>
      </c>
    </row>
    <row r="110" spans="1:5" x14ac:dyDescent="0.25">
      <c r="A110" s="29"/>
      <c r="B110" s="54" t="s">
        <v>327</v>
      </c>
      <c r="C110" s="29" t="s">
        <v>363</v>
      </c>
      <c r="D110" s="32">
        <f>калькуляция!K110</f>
        <v>34.030499999999996</v>
      </c>
      <c r="E110" s="61">
        <f>калькуляция!L110</f>
        <v>40.836599999999997</v>
      </c>
    </row>
    <row r="111" spans="1:5" x14ac:dyDescent="0.25">
      <c r="A111" s="29"/>
      <c r="B111" s="54" t="s">
        <v>328</v>
      </c>
      <c r="C111" s="29" t="s">
        <v>363</v>
      </c>
      <c r="D111" s="32">
        <f>калькуляция!K111</f>
        <v>0</v>
      </c>
      <c r="E111" s="61">
        <f>калькуляция!L111</f>
        <v>0</v>
      </c>
    </row>
    <row r="112" spans="1:5" ht="54" customHeight="1" x14ac:dyDescent="0.25">
      <c r="A112" s="29" t="s">
        <v>391</v>
      </c>
      <c r="B112" s="54" t="s">
        <v>392</v>
      </c>
      <c r="C112" s="29"/>
      <c r="D112" s="32"/>
      <c r="E112" s="61"/>
    </row>
    <row r="113" spans="1:5" x14ac:dyDescent="0.25">
      <c r="A113" s="29"/>
      <c r="B113" s="54" t="s">
        <v>327</v>
      </c>
      <c r="C113" s="29" t="s">
        <v>363</v>
      </c>
      <c r="D113" s="32">
        <f>калькуляция!K113</f>
        <v>34.030499999999996</v>
      </c>
      <c r="E113" s="61">
        <f>калькуляция!L113</f>
        <v>40.836599999999997</v>
      </c>
    </row>
    <row r="114" spans="1:5" x14ac:dyDescent="0.25">
      <c r="A114" s="29"/>
      <c r="B114" s="54" t="s">
        <v>328</v>
      </c>
      <c r="C114" s="29" t="s">
        <v>363</v>
      </c>
      <c r="D114" s="32">
        <f>калькуляция!K114</f>
        <v>0</v>
      </c>
      <c r="E114" s="61">
        <f>калькуляция!L114</f>
        <v>0</v>
      </c>
    </row>
    <row r="115" spans="1:5" ht="93.75" customHeight="1" x14ac:dyDescent="0.25">
      <c r="A115" s="29" t="s">
        <v>73</v>
      </c>
      <c r="B115" s="54" t="s">
        <v>74</v>
      </c>
      <c r="C115" s="29"/>
      <c r="D115" s="32">
        <f>калькуляция!K115</f>
        <v>0</v>
      </c>
      <c r="E115" s="61">
        <f>калькуляция!L115</f>
        <v>0</v>
      </c>
    </row>
    <row r="116" spans="1:5" x14ac:dyDescent="0.25">
      <c r="A116" s="29"/>
      <c r="B116" s="54" t="s">
        <v>327</v>
      </c>
      <c r="C116" s="29" t="s">
        <v>363</v>
      </c>
      <c r="D116" s="32">
        <f>калькуляция!K116</f>
        <v>44.225999999999985</v>
      </c>
      <c r="E116" s="61">
        <f>калькуляция!L116</f>
        <v>53.071199999999983</v>
      </c>
    </row>
    <row r="117" spans="1:5" x14ac:dyDescent="0.25">
      <c r="A117" s="29"/>
      <c r="B117" s="54" t="s">
        <v>328</v>
      </c>
      <c r="C117" s="29" t="s">
        <v>363</v>
      </c>
      <c r="D117" s="32">
        <f>калькуляция!K117</f>
        <v>0</v>
      </c>
      <c r="E117" s="61">
        <f>калькуляция!L117</f>
        <v>0</v>
      </c>
    </row>
    <row r="118" spans="1:5" ht="45" x14ac:dyDescent="0.25">
      <c r="A118" s="29" t="s">
        <v>75</v>
      </c>
      <c r="B118" s="54" t="s">
        <v>76</v>
      </c>
      <c r="C118" s="29"/>
      <c r="D118" s="32">
        <f>калькуляция!K118</f>
        <v>0</v>
      </c>
      <c r="E118" s="61">
        <f>калькуляция!L118</f>
        <v>0</v>
      </c>
    </row>
    <row r="119" spans="1:5" x14ac:dyDescent="0.25">
      <c r="A119" s="29"/>
      <c r="B119" s="54" t="s">
        <v>327</v>
      </c>
      <c r="C119" s="29" t="s">
        <v>363</v>
      </c>
      <c r="D119" s="32">
        <f>калькуляция!K119</f>
        <v>51.03</v>
      </c>
      <c r="E119" s="61">
        <f>калькуляция!L119</f>
        <v>61.235999999999997</v>
      </c>
    </row>
    <row r="120" spans="1:5" x14ac:dyDescent="0.25">
      <c r="A120" s="29"/>
      <c r="B120" s="54" t="s">
        <v>328</v>
      </c>
      <c r="C120" s="29" t="s">
        <v>363</v>
      </c>
      <c r="D120" s="32">
        <f>калькуляция!K120</f>
        <v>0</v>
      </c>
      <c r="E120" s="61">
        <f>калькуляция!L120</f>
        <v>0</v>
      </c>
    </row>
    <row r="121" spans="1:5" ht="45" x14ac:dyDescent="0.25">
      <c r="A121" s="29" t="s">
        <v>77</v>
      </c>
      <c r="B121" s="54" t="s">
        <v>78</v>
      </c>
      <c r="C121" s="29"/>
      <c r="D121" s="32">
        <f>калькуляция!K121</f>
        <v>0</v>
      </c>
      <c r="E121" s="61">
        <f>калькуляция!L121</f>
        <v>0</v>
      </c>
    </row>
    <row r="122" spans="1:5" x14ac:dyDescent="0.25">
      <c r="A122" s="29"/>
      <c r="B122" s="54" t="s">
        <v>327</v>
      </c>
      <c r="C122" s="29" t="s">
        <v>363</v>
      </c>
      <c r="D122" s="32">
        <f>калькуляция!K122</f>
        <v>62.92649999999999</v>
      </c>
      <c r="E122" s="61">
        <f>калькуляция!L122</f>
        <v>75.51179999999998</v>
      </c>
    </row>
    <row r="123" spans="1:5" x14ac:dyDescent="0.25">
      <c r="A123" s="29"/>
      <c r="B123" s="54" t="s">
        <v>328</v>
      </c>
      <c r="C123" s="29" t="s">
        <v>363</v>
      </c>
      <c r="D123" s="32">
        <f>калькуляция!K123</f>
        <v>0</v>
      </c>
      <c r="E123" s="61">
        <f>калькуляция!L123</f>
        <v>0</v>
      </c>
    </row>
    <row r="124" spans="1:5" ht="45" x14ac:dyDescent="0.25">
      <c r="A124" s="29" t="s">
        <v>414</v>
      </c>
      <c r="B124" s="54" t="s">
        <v>415</v>
      </c>
      <c r="C124" s="29"/>
      <c r="D124" s="32">
        <f>калькуляция!K127</f>
        <v>0</v>
      </c>
      <c r="E124" s="61">
        <f>калькуляция!L127</f>
        <v>0</v>
      </c>
    </row>
    <row r="125" spans="1:5" x14ac:dyDescent="0.25">
      <c r="A125" s="29"/>
      <c r="B125" s="54" t="s">
        <v>327</v>
      </c>
      <c r="C125" s="29" t="s">
        <v>363</v>
      </c>
      <c r="D125" s="32">
        <f>калькуляция!K125</f>
        <v>104.19149999999999</v>
      </c>
      <c r="E125" s="61">
        <f>калькуляция!L125</f>
        <v>125.02979999999998</v>
      </c>
    </row>
    <row r="126" spans="1:5" x14ac:dyDescent="0.25">
      <c r="A126" s="29"/>
      <c r="B126" s="54" t="s">
        <v>328</v>
      </c>
      <c r="C126" s="29" t="s">
        <v>363</v>
      </c>
      <c r="D126" s="32">
        <f>калькуляция!K129</f>
        <v>0</v>
      </c>
      <c r="E126" s="61">
        <f>калькуляция!L129</f>
        <v>0</v>
      </c>
    </row>
    <row r="127" spans="1:5" ht="57" x14ac:dyDescent="0.25">
      <c r="A127" s="66" t="s">
        <v>79</v>
      </c>
      <c r="B127" s="67" t="s">
        <v>80</v>
      </c>
      <c r="C127" s="29"/>
      <c r="D127" s="32">
        <f>калькуляция!K127</f>
        <v>0</v>
      </c>
      <c r="E127" s="61">
        <f>калькуляция!L127</f>
        <v>0</v>
      </c>
    </row>
    <row r="128" spans="1:5" x14ac:dyDescent="0.25">
      <c r="A128" s="29"/>
      <c r="B128" s="54" t="s">
        <v>327</v>
      </c>
      <c r="C128" s="29" t="s">
        <v>329</v>
      </c>
      <c r="D128" s="32">
        <f>калькуляция!K128</f>
        <v>59.534999999999997</v>
      </c>
      <c r="E128" s="61">
        <f>калькуляция!L128</f>
        <v>71.441999999999993</v>
      </c>
    </row>
    <row r="129" spans="1:5" x14ac:dyDescent="0.25">
      <c r="A129" s="29"/>
      <c r="B129" s="54" t="s">
        <v>328</v>
      </c>
      <c r="C129" s="29" t="s">
        <v>329</v>
      </c>
      <c r="D129" s="32">
        <f>калькуляция!K129</f>
        <v>0</v>
      </c>
      <c r="E129" s="61">
        <f>калькуляция!L129</f>
        <v>0</v>
      </c>
    </row>
    <row r="130" spans="1:5" ht="28.5" x14ac:dyDescent="0.25">
      <c r="A130" s="66" t="s">
        <v>81</v>
      </c>
      <c r="B130" s="67" t="s">
        <v>82</v>
      </c>
      <c r="C130" s="29"/>
      <c r="D130" s="32">
        <f>калькуляция!K130</f>
        <v>0</v>
      </c>
      <c r="E130" s="61">
        <f>калькуляция!L130</f>
        <v>0</v>
      </c>
    </row>
    <row r="131" spans="1:5" ht="183.75" customHeight="1" x14ac:dyDescent="0.25">
      <c r="A131" s="29" t="s">
        <v>83</v>
      </c>
      <c r="B131" s="54" t="s">
        <v>84</v>
      </c>
      <c r="C131" s="29"/>
      <c r="D131" s="32">
        <f>калькуляция!K131</f>
        <v>0</v>
      </c>
      <c r="E131" s="61">
        <f>калькуляция!L131</f>
        <v>0</v>
      </c>
    </row>
    <row r="132" spans="1:5" x14ac:dyDescent="0.25">
      <c r="A132" s="29"/>
      <c r="B132" s="54" t="s">
        <v>327</v>
      </c>
      <c r="C132" s="29" t="s">
        <v>329</v>
      </c>
      <c r="D132" s="32">
        <f>калькуляция!K132</f>
        <v>9.0720000000000169</v>
      </c>
      <c r="E132" s="61">
        <f>калькуляция!L132</f>
        <v>10.88640000000002</v>
      </c>
    </row>
    <row r="133" spans="1:5" x14ac:dyDescent="0.25">
      <c r="A133" s="29"/>
      <c r="B133" s="54" t="s">
        <v>328</v>
      </c>
      <c r="C133" s="29" t="s">
        <v>329</v>
      </c>
      <c r="D133" s="32">
        <f>калькуляция!K133</f>
        <v>0</v>
      </c>
      <c r="E133" s="61">
        <f>калькуляция!L133</f>
        <v>0</v>
      </c>
    </row>
    <row r="134" spans="1:5" ht="36.75" customHeight="1" x14ac:dyDescent="0.25">
      <c r="A134" s="29" t="s">
        <v>85</v>
      </c>
      <c r="B134" s="54" t="s">
        <v>86</v>
      </c>
      <c r="C134" s="29"/>
      <c r="D134" s="32">
        <f>калькуляция!K134</f>
        <v>0</v>
      </c>
      <c r="E134" s="61">
        <f>калькуляция!L134</f>
        <v>0</v>
      </c>
    </row>
    <row r="135" spans="1:5" ht="21.75" customHeight="1" x14ac:dyDescent="0.25">
      <c r="A135" s="29" t="s">
        <v>87</v>
      </c>
      <c r="B135" s="54" t="s">
        <v>88</v>
      </c>
      <c r="C135" s="29"/>
      <c r="D135" s="32">
        <f>калькуляция!K135</f>
        <v>0</v>
      </c>
      <c r="E135" s="61">
        <f>калькуляция!L135</f>
        <v>0</v>
      </c>
    </row>
    <row r="136" spans="1:5" x14ac:dyDescent="0.25">
      <c r="A136" s="29"/>
      <c r="B136" s="54" t="s">
        <v>327</v>
      </c>
      <c r="C136" s="29" t="s">
        <v>329</v>
      </c>
      <c r="D136" s="32">
        <f>калькуляция!K136</f>
        <v>16.243500000000012</v>
      </c>
      <c r="E136" s="61">
        <f>калькуляция!L136</f>
        <v>19.492200000000015</v>
      </c>
    </row>
    <row r="137" spans="1:5" x14ac:dyDescent="0.25">
      <c r="A137" s="29"/>
      <c r="B137" s="54" t="s">
        <v>328</v>
      </c>
      <c r="C137" s="29" t="s">
        <v>329</v>
      </c>
      <c r="D137" s="32">
        <f>калькуляция!K137</f>
        <v>0</v>
      </c>
      <c r="E137" s="61">
        <f>калькуляция!L137</f>
        <v>0</v>
      </c>
    </row>
    <row r="138" spans="1:5" ht="21" customHeight="1" x14ac:dyDescent="0.25">
      <c r="A138" s="29" t="s">
        <v>89</v>
      </c>
      <c r="B138" s="54" t="s">
        <v>90</v>
      </c>
      <c r="C138" s="29"/>
      <c r="D138" s="32">
        <f>калькуляция!K138</f>
        <v>0</v>
      </c>
      <c r="E138" s="61">
        <f>калькуляция!L138</f>
        <v>0</v>
      </c>
    </row>
    <row r="139" spans="1:5" x14ac:dyDescent="0.25">
      <c r="A139" s="29"/>
      <c r="B139" s="54" t="s">
        <v>327</v>
      </c>
      <c r="C139" s="29" t="s">
        <v>329</v>
      </c>
      <c r="D139" s="32">
        <f>калькуляция!K139</f>
        <v>16.243500000000012</v>
      </c>
      <c r="E139" s="61">
        <f>калькуляция!L139</f>
        <v>19.492200000000015</v>
      </c>
    </row>
    <row r="140" spans="1:5" x14ac:dyDescent="0.25">
      <c r="A140" s="29"/>
      <c r="B140" s="54" t="s">
        <v>328</v>
      </c>
      <c r="C140" s="29" t="s">
        <v>329</v>
      </c>
      <c r="D140" s="32">
        <f>калькуляция!K140</f>
        <v>0</v>
      </c>
      <c r="E140" s="61">
        <f>калькуляция!L140</f>
        <v>0</v>
      </c>
    </row>
    <row r="141" spans="1:5" ht="64.5" customHeight="1" x14ac:dyDescent="0.25">
      <c r="A141" s="45" t="s">
        <v>91</v>
      </c>
      <c r="B141" s="55" t="s">
        <v>92</v>
      </c>
      <c r="C141" s="45"/>
      <c r="D141" s="32">
        <f>калькуляция!K141</f>
        <v>0</v>
      </c>
      <c r="E141" s="61">
        <f>калькуляция!L141</f>
        <v>0</v>
      </c>
    </row>
    <row r="142" spans="1:5" x14ac:dyDescent="0.25">
      <c r="A142" s="66" t="s">
        <v>94</v>
      </c>
      <c r="B142" s="67" t="s">
        <v>95</v>
      </c>
      <c r="C142" s="42"/>
      <c r="D142" s="32">
        <f>калькуляция!K142</f>
        <v>0</v>
      </c>
      <c r="E142" s="61">
        <f>калькуляция!L142</f>
        <v>0</v>
      </c>
    </row>
    <row r="143" spans="1:5" ht="60" x14ac:dyDescent="0.25">
      <c r="A143" s="29" t="s">
        <v>96</v>
      </c>
      <c r="B143" s="54" t="s">
        <v>97</v>
      </c>
      <c r="C143" s="42"/>
      <c r="D143" s="32">
        <f>калькуляция!K143</f>
        <v>0</v>
      </c>
      <c r="E143" s="61">
        <f>калькуляция!L143</f>
        <v>0</v>
      </c>
    </row>
    <row r="144" spans="1:5" x14ac:dyDescent="0.25">
      <c r="A144" s="66" t="s">
        <v>98</v>
      </c>
      <c r="B144" s="67" t="s">
        <v>99</v>
      </c>
      <c r="C144" s="42"/>
      <c r="D144" s="32">
        <f>калькуляция!K144</f>
        <v>0</v>
      </c>
      <c r="E144" s="61">
        <f>калькуляция!L144</f>
        <v>0</v>
      </c>
    </row>
    <row r="145" spans="1:5" x14ac:dyDescent="0.25">
      <c r="A145" s="29"/>
      <c r="B145" s="54" t="s">
        <v>327</v>
      </c>
      <c r="C145" s="29" t="s">
        <v>364</v>
      </c>
      <c r="D145" s="32">
        <f>калькуляция!K145</f>
        <v>0.95549999999999979</v>
      </c>
      <c r="E145" s="61">
        <f>калькуляция!L145</f>
        <v>1.1465999999999996</v>
      </c>
    </row>
    <row r="146" spans="1:5" x14ac:dyDescent="0.25">
      <c r="A146" s="29"/>
      <c r="B146" s="54" t="s">
        <v>328</v>
      </c>
      <c r="C146" s="29" t="s">
        <v>364</v>
      </c>
      <c r="D146" s="32">
        <f>калькуляция!K146</f>
        <v>0.47250000000000014</v>
      </c>
      <c r="E146" s="61">
        <f>калькуляция!L146</f>
        <v>0.56700000000000017</v>
      </c>
    </row>
    <row r="147" spans="1:5" x14ac:dyDescent="0.25">
      <c r="A147" s="66" t="s">
        <v>100</v>
      </c>
      <c r="B147" s="67" t="s">
        <v>101</v>
      </c>
      <c r="C147" s="42"/>
      <c r="D147" s="32">
        <f>калькуляция!K147</f>
        <v>0</v>
      </c>
      <c r="E147" s="61">
        <f>калькуляция!L147</f>
        <v>0</v>
      </c>
    </row>
    <row r="148" spans="1:5" ht="63" customHeight="1" x14ac:dyDescent="0.25">
      <c r="A148" s="29" t="s">
        <v>102</v>
      </c>
      <c r="B148" s="54" t="s">
        <v>103</v>
      </c>
      <c r="C148" s="42"/>
      <c r="D148" s="32">
        <f>калькуляция!K148</f>
        <v>0</v>
      </c>
      <c r="E148" s="61">
        <f>калькуляция!L148</f>
        <v>0</v>
      </c>
    </row>
    <row r="149" spans="1:5" x14ac:dyDescent="0.25">
      <c r="A149" s="29"/>
      <c r="B149" s="54" t="s">
        <v>327</v>
      </c>
      <c r="C149" s="29" t="s">
        <v>364</v>
      </c>
      <c r="D149" s="32">
        <f>калькуляция!K149</f>
        <v>0.95550000000000068</v>
      </c>
      <c r="E149" s="61">
        <f>калькуляция!L149</f>
        <v>1.1466000000000007</v>
      </c>
    </row>
    <row r="150" spans="1:5" x14ac:dyDescent="0.25">
      <c r="A150" s="29"/>
      <c r="B150" s="54" t="s">
        <v>328</v>
      </c>
      <c r="C150" s="29" t="s">
        <v>364</v>
      </c>
      <c r="D150" s="32">
        <f>калькуляция!K150</f>
        <v>0.47250000000000014</v>
      </c>
      <c r="E150" s="61">
        <f>калькуляция!L150</f>
        <v>0.56700000000000017</v>
      </c>
    </row>
    <row r="151" spans="1:5" x14ac:dyDescent="0.25">
      <c r="A151" s="66" t="s">
        <v>104</v>
      </c>
      <c r="B151" s="67" t="s">
        <v>105</v>
      </c>
      <c r="C151" s="42"/>
      <c r="D151" s="32">
        <f>калькуляция!K151</f>
        <v>0</v>
      </c>
      <c r="E151" s="61">
        <f>калькуляция!L151</f>
        <v>0</v>
      </c>
    </row>
    <row r="152" spans="1:5" x14ac:dyDescent="0.25">
      <c r="A152" s="29"/>
      <c r="B152" s="54" t="s">
        <v>327</v>
      </c>
      <c r="C152" s="29" t="s">
        <v>364</v>
      </c>
      <c r="D152" s="32">
        <f>калькуляция!K152</f>
        <v>0.95550000000000068</v>
      </c>
      <c r="E152" s="61">
        <f>калькуляция!L152</f>
        <v>1.1466000000000007</v>
      </c>
    </row>
    <row r="153" spans="1:5" x14ac:dyDescent="0.25">
      <c r="A153" s="29"/>
      <c r="B153" s="54" t="s">
        <v>328</v>
      </c>
      <c r="C153" s="29" t="s">
        <v>364</v>
      </c>
      <c r="D153" s="32">
        <f>калькуляция!K153</f>
        <v>0.47250000000000014</v>
      </c>
      <c r="E153" s="61">
        <f>калькуляция!L153</f>
        <v>0.56700000000000017</v>
      </c>
    </row>
    <row r="154" spans="1:5" x14ac:dyDescent="0.25">
      <c r="A154" s="66" t="s">
        <v>106</v>
      </c>
      <c r="B154" s="67" t="s">
        <v>107</v>
      </c>
      <c r="C154" s="42"/>
      <c r="D154" s="32">
        <f>калькуляция!K154</f>
        <v>0</v>
      </c>
      <c r="E154" s="61">
        <f>калькуляция!L154</f>
        <v>0</v>
      </c>
    </row>
    <row r="155" spans="1:5" x14ac:dyDescent="0.25">
      <c r="A155" s="29"/>
      <c r="B155" s="54" t="s">
        <v>327</v>
      </c>
      <c r="C155" s="29" t="s">
        <v>364</v>
      </c>
      <c r="D155" s="32">
        <f>калькуляция!K155</f>
        <v>1.2810000000000006</v>
      </c>
      <c r="E155" s="61">
        <f>калькуляция!L155</f>
        <v>1.5372000000000006</v>
      </c>
    </row>
    <row r="156" spans="1:5" x14ac:dyDescent="0.25">
      <c r="A156" s="29"/>
      <c r="B156" s="54" t="s">
        <v>328</v>
      </c>
      <c r="C156" s="29" t="s">
        <v>364</v>
      </c>
      <c r="D156" s="32">
        <f>калькуляция!K156</f>
        <v>0.62999999999999989</v>
      </c>
      <c r="E156" s="61">
        <f>калькуляция!L156</f>
        <v>0.75599999999999989</v>
      </c>
    </row>
    <row r="157" spans="1:5" x14ac:dyDescent="0.25">
      <c r="A157" s="66" t="s">
        <v>108</v>
      </c>
      <c r="B157" s="67" t="s">
        <v>109</v>
      </c>
      <c r="C157" s="42"/>
      <c r="D157" s="32">
        <f>калькуляция!K157</f>
        <v>0</v>
      </c>
      <c r="E157" s="61">
        <f>калькуляция!L157</f>
        <v>0</v>
      </c>
    </row>
    <row r="158" spans="1:5" x14ac:dyDescent="0.25">
      <c r="A158" s="29" t="s">
        <v>110</v>
      </c>
      <c r="B158" s="54" t="s">
        <v>111</v>
      </c>
      <c r="C158" s="42"/>
      <c r="D158" s="32">
        <f>калькуляция!K158</f>
        <v>0</v>
      </c>
      <c r="E158" s="61">
        <f>калькуляция!L158</f>
        <v>0</v>
      </c>
    </row>
    <row r="159" spans="1:5" x14ac:dyDescent="0.25">
      <c r="A159" s="29"/>
      <c r="B159" s="54" t="s">
        <v>327</v>
      </c>
      <c r="C159" s="29" t="s">
        <v>364</v>
      </c>
      <c r="D159" s="32">
        <f>калькуляция!K159</f>
        <v>0.76650000000000063</v>
      </c>
      <c r="E159" s="61">
        <f>калькуляция!L159</f>
        <v>0.91980000000000073</v>
      </c>
    </row>
    <row r="160" spans="1:5" x14ac:dyDescent="0.25">
      <c r="A160" s="29"/>
      <c r="B160" s="54" t="s">
        <v>328</v>
      </c>
      <c r="C160" s="29" t="s">
        <v>364</v>
      </c>
      <c r="D160" s="32">
        <f>калькуляция!K160</f>
        <v>0.59850000000000048</v>
      </c>
      <c r="E160" s="61">
        <f>калькуляция!L160</f>
        <v>0.7182000000000005</v>
      </c>
    </row>
    <row r="161" spans="1:5" x14ac:dyDescent="0.25">
      <c r="A161" s="66" t="s">
        <v>113</v>
      </c>
      <c r="B161" s="67" t="s">
        <v>114</v>
      </c>
      <c r="C161" s="42"/>
      <c r="D161" s="32">
        <f>калькуляция!K161</f>
        <v>0</v>
      </c>
      <c r="E161" s="61">
        <f>калькуляция!L161</f>
        <v>0</v>
      </c>
    </row>
    <row r="162" spans="1:5" x14ac:dyDescent="0.25">
      <c r="A162" s="29" t="s">
        <v>115</v>
      </c>
      <c r="B162" s="54" t="s">
        <v>116</v>
      </c>
      <c r="C162" s="42"/>
      <c r="D162" s="32">
        <f>калькуляция!K162</f>
        <v>0</v>
      </c>
      <c r="E162" s="61">
        <f>калькуляция!L162</f>
        <v>0</v>
      </c>
    </row>
    <row r="163" spans="1:5" x14ac:dyDescent="0.25">
      <c r="A163" s="29"/>
      <c r="B163" s="54" t="s">
        <v>327</v>
      </c>
      <c r="C163" s="29" t="s">
        <v>365</v>
      </c>
      <c r="D163" s="32">
        <f>калькуляция!K163</f>
        <v>2.5514999999999999</v>
      </c>
      <c r="E163" s="61">
        <f>калькуляция!L163</f>
        <v>3.0617999999999999</v>
      </c>
    </row>
    <row r="164" spans="1:5" x14ac:dyDescent="0.25">
      <c r="A164" s="29"/>
      <c r="B164" s="54" t="s">
        <v>328</v>
      </c>
      <c r="C164" s="29" t="s">
        <v>365</v>
      </c>
      <c r="D164" s="32">
        <f>калькуляция!K164</f>
        <v>1.7010000000000005</v>
      </c>
      <c r="E164" s="61">
        <f>калькуляция!L164</f>
        <v>2.0412000000000003</v>
      </c>
    </row>
    <row r="165" spans="1:5" x14ac:dyDescent="0.25">
      <c r="A165" s="29" t="s">
        <v>117</v>
      </c>
      <c r="B165" s="54" t="s">
        <v>118</v>
      </c>
      <c r="C165" s="42"/>
      <c r="D165" s="32">
        <f>калькуляция!K165</f>
        <v>0</v>
      </c>
      <c r="E165" s="61">
        <f>калькуляция!L165</f>
        <v>0</v>
      </c>
    </row>
    <row r="166" spans="1:5" x14ac:dyDescent="0.25">
      <c r="A166" s="29"/>
      <c r="B166" s="54" t="s">
        <v>327</v>
      </c>
      <c r="C166" s="29" t="s">
        <v>364</v>
      </c>
      <c r="D166" s="32">
        <f>калькуляция!K166</f>
        <v>1.7010000000000005</v>
      </c>
      <c r="E166" s="61">
        <f>калькуляция!L166</f>
        <v>2.0412000000000003</v>
      </c>
    </row>
    <row r="167" spans="1:5" x14ac:dyDescent="0.25">
      <c r="A167" s="29"/>
      <c r="B167" s="54" t="s">
        <v>328</v>
      </c>
      <c r="C167" s="29" t="s">
        <v>364</v>
      </c>
      <c r="D167" s="32">
        <f>калькуляция!K167</f>
        <v>0.85050000000000026</v>
      </c>
      <c r="E167" s="61">
        <f>калькуляция!L167</f>
        <v>1.0206000000000002</v>
      </c>
    </row>
    <row r="168" spans="1:5" ht="24" customHeight="1" x14ac:dyDescent="0.25">
      <c r="A168" s="29" t="s">
        <v>119</v>
      </c>
      <c r="B168" s="54" t="s">
        <v>120</v>
      </c>
      <c r="C168" s="42"/>
      <c r="D168" s="32">
        <f>калькуляция!K168</f>
        <v>0</v>
      </c>
      <c r="E168" s="61">
        <f>калькуляция!L168</f>
        <v>0</v>
      </c>
    </row>
    <row r="169" spans="1:5" x14ac:dyDescent="0.25">
      <c r="A169" s="29"/>
      <c r="B169" s="54" t="s">
        <v>327</v>
      </c>
      <c r="C169" s="29" t="s">
        <v>364</v>
      </c>
      <c r="D169" s="32">
        <f>калькуляция!K169</f>
        <v>2.5514999999999999</v>
      </c>
      <c r="E169" s="61">
        <f>калькуляция!L169</f>
        <v>3.0617999999999999</v>
      </c>
    </row>
    <row r="170" spans="1:5" x14ac:dyDescent="0.25">
      <c r="A170" s="29"/>
      <c r="B170" s="54" t="s">
        <v>328</v>
      </c>
      <c r="C170" s="29" t="s">
        <v>364</v>
      </c>
      <c r="D170" s="32">
        <f>калькуляция!K170</f>
        <v>0.51449999999999996</v>
      </c>
      <c r="E170" s="61">
        <f>калькуляция!L170</f>
        <v>0.61739999999999995</v>
      </c>
    </row>
    <row r="171" spans="1:5" ht="30" x14ac:dyDescent="0.25">
      <c r="A171" s="29" t="s">
        <v>121</v>
      </c>
      <c r="B171" s="54" t="s">
        <v>122</v>
      </c>
      <c r="C171" s="42"/>
      <c r="D171" s="32">
        <f>калькуляция!K171</f>
        <v>0</v>
      </c>
      <c r="E171" s="61">
        <f>калькуляция!L171</f>
        <v>0</v>
      </c>
    </row>
    <row r="172" spans="1:5" x14ac:dyDescent="0.25">
      <c r="A172" s="29"/>
      <c r="B172" s="54" t="s">
        <v>327</v>
      </c>
      <c r="C172" s="29" t="s">
        <v>364</v>
      </c>
      <c r="D172" s="32">
        <f>калькуляция!K172</f>
        <v>0.85050000000000026</v>
      </c>
      <c r="E172" s="61">
        <f>калькуляция!L172</f>
        <v>1.0206000000000002</v>
      </c>
    </row>
    <row r="173" spans="1:5" x14ac:dyDescent="0.25">
      <c r="A173" s="29"/>
      <c r="B173" s="54" t="s">
        <v>328</v>
      </c>
      <c r="C173" s="29" t="s">
        <v>364</v>
      </c>
      <c r="D173" s="32">
        <f>калькуляция!K173</f>
        <v>0.33599999999999997</v>
      </c>
      <c r="E173" s="61">
        <f>калькуляция!L173</f>
        <v>0.40319999999999995</v>
      </c>
    </row>
    <row r="174" spans="1:5" ht="49.5" customHeight="1" x14ac:dyDescent="0.25">
      <c r="A174" s="45" t="s">
        <v>123</v>
      </c>
      <c r="B174" s="55" t="s">
        <v>124</v>
      </c>
      <c r="C174" s="44"/>
      <c r="D174" s="32">
        <f>калькуляция!K174</f>
        <v>0</v>
      </c>
      <c r="E174" s="61">
        <f>калькуляция!L174</f>
        <v>0</v>
      </c>
    </row>
    <row r="175" spans="1:5" ht="28.5" x14ac:dyDescent="0.25">
      <c r="A175" s="66" t="s">
        <v>125</v>
      </c>
      <c r="B175" s="67" t="s">
        <v>126</v>
      </c>
      <c r="C175" s="42"/>
      <c r="D175" s="32">
        <f>калькуляция!K175</f>
        <v>0</v>
      </c>
      <c r="E175" s="61">
        <f>калькуляция!L175</f>
        <v>0</v>
      </c>
    </row>
    <row r="176" spans="1:5" ht="30" x14ac:dyDescent="0.25">
      <c r="A176" s="29" t="s">
        <v>127</v>
      </c>
      <c r="B176" s="54" t="s">
        <v>128</v>
      </c>
      <c r="C176" s="42"/>
      <c r="D176" s="32">
        <f>калькуляция!K176</f>
        <v>0</v>
      </c>
      <c r="E176" s="61">
        <f>калькуляция!L176</f>
        <v>0</v>
      </c>
    </row>
    <row r="177" spans="1:5" x14ac:dyDescent="0.25">
      <c r="A177" s="66" t="s">
        <v>129</v>
      </c>
      <c r="B177" s="67" t="s">
        <v>112</v>
      </c>
      <c r="C177" s="42"/>
      <c r="D177" s="32">
        <f>калькуляция!K177</f>
        <v>0</v>
      </c>
      <c r="E177" s="61">
        <f>калькуляция!L177</f>
        <v>0</v>
      </c>
    </row>
    <row r="178" spans="1:5" ht="45" x14ac:dyDescent="0.25">
      <c r="A178" s="29" t="s">
        <v>130</v>
      </c>
      <c r="B178" s="54" t="s">
        <v>131</v>
      </c>
      <c r="C178" s="42"/>
      <c r="D178" s="32">
        <f>калькуляция!K178</f>
        <v>0</v>
      </c>
      <c r="E178" s="61">
        <f>калькуляция!L178</f>
        <v>0</v>
      </c>
    </row>
    <row r="179" spans="1:5" x14ac:dyDescent="0.25">
      <c r="A179" s="29"/>
      <c r="B179" s="54" t="s">
        <v>327</v>
      </c>
      <c r="C179" s="29" t="s">
        <v>364</v>
      </c>
      <c r="D179" s="32">
        <f>калькуляция!K179</f>
        <v>2.9400000000000013</v>
      </c>
      <c r="E179" s="61">
        <f>калькуляция!L179</f>
        <v>3.5280000000000014</v>
      </c>
    </row>
    <row r="180" spans="1:5" x14ac:dyDescent="0.25">
      <c r="A180" s="29"/>
      <c r="B180" s="54" t="s">
        <v>328</v>
      </c>
      <c r="C180" s="29" t="s">
        <v>364</v>
      </c>
      <c r="D180" s="32">
        <f>калькуляция!K180</f>
        <v>2.2154999999999987</v>
      </c>
      <c r="E180" s="61">
        <f>калькуляция!L180</f>
        <v>2.6585999999999985</v>
      </c>
    </row>
    <row r="181" spans="1:5" x14ac:dyDescent="0.25">
      <c r="A181" s="27" t="s">
        <v>397</v>
      </c>
      <c r="B181" s="28" t="s">
        <v>398</v>
      </c>
      <c r="C181" s="29"/>
      <c r="D181" s="32"/>
      <c r="E181" s="61"/>
    </row>
    <row r="182" spans="1:5" x14ac:dyDescent="0.25">
      <c r="A182" s="27" t="s">
        <v>399</v>
      </c>
      <c r="B182" s="28" t="s">
        <v>400</v>
      </c>
      <c r="C182" s="29"/>
      <c r="D182" s="32"/>
      <c r="E182" s="61"/>
    </row>
    <row r="183" spans="1:5" x14ac:dyDescent="0.25">
      <c r="A183" s="27"/>
      <c r="B183" s="28" t="s">
        <v>327</v>
      </c>
      <c r="C183" s="29" t="s">
        <v>364</v>
      </c>
      <c r="D183" s="32">
        <f>калькуляция!K183</f>
        <v>11.9595</v>
      </c>
      <c r="E183" s="61">
        <f>калькуляция!L183</f>
        <v>14.3514</v>
      </c>
    </row>
    <row r="184" spans="1:5" x14ac:dyDescent="0.25">
      <c r="A184" s="27"/>
      <c r="B184" s="28" t="s">
        <v>328</v>
      </c>
      <c r="C184" s="29" t="s">
        <v>364</v>
      </c>
      <c r="D184" s="32">
        <f>калькуляция!K184</f>
        <v>11.9595</v>
      </c>
      <c r="E184" s="61">
        <f>калькуляция!L184</f>
        <v>14.3514</v>
      </c>
    </row>
    <row r="185" spans="1:5" ht="28.5" x14ac:dyDescent="0.25">
      <c r="A185" s="66" t="s">
        <v>132</v>
      </c>
      <c r="B185" s="67" t="s">
        <v>133</v>
      </c>
      <c r="C185" s="42"/>
      <c r="D185" s="32">
        <f>калькуляция!K185</f>
        <v>0</v>
      </c>
      <c r="E185" s="61">
        <f>калькуляция!L185</f>
        <v>0</v>
      </c>
    </row>
    <row r="186" spans="1:5" ht="28.5" x14ac:dyDescent="0.25">
      <c r="A186" s="66" t="s">
        <v>134</v>
      </c>
      <c r="B186" s="67" t="s">
        <v>135</v>
      </c>
      <c r="C186" s="42"/>
      <c r="D186" s="32">
        <f>калькуляция!K186</f>
        <v>0</v>
      </c>
      <c r="E186" s="61">
        <f>калькуляция!L186</f>
        <v>0</v>
      </c>
    </row>
    <row r="187" spans="1:5" ht="63.75" customHeight="1" x14ac:dyDescent="0.25">
      <c r="A187" s="29" t="s">
        <v>136</v>
      </c>
      <c r="B187" s="54" t="s">
        <v>137</v>
      </c>
      <c r="C187" s="42"/>
      <c r="D187" s="32">
        <f>калькуляция!K187</f>
        <v>0</v>
      </c>
      <c r="E187" s="61">
        <f>калькуляция!L187</f>
        <v>0</v>
      </c>
    </row>
    <row r="188" spans="1:5" x14ac:dyDescent="0.25">
      <c r="A188" s="29"/>
      <c r="B188" s="54" t="s">
        <v>327</v>
      </c>
      <c r="C188" s="29" t="s">
        <v>364</v>
      </c>
      <c r="D188" s="32">
        <f>калькуляция!K188</f>
        <v>4.3050000000000033</v>
      </c>
      <c r="E188" s="61">
        <f>калькуляция!L188</f>
        <v>5.1660000000000039</v>
      </c>
    </row>
    <row r="189" spans="1:5" x14ac:dyDescent="0.25">
      <c r="A189" s="29"/>
      <c r="B189" s="54" t="s">
        <v>328</v>
      </c>
      <c r="C189" s="29" t="s">
        <v>364</v>
      </c>
      <c r="D189" s="32">
        <f>калькуляция!K189</f>
        <v>2.1524999999999999</v>
      </c>
      <c r="E189" s="61">
        <f>калькуляция!L189</f>
        <v>2.5829999999999997</v>
      </c>
    </row>
    <row r="190" spans="1:5" ht="28.5" x14ac:dyDescent="0.25">
      <c r="A190" s="66" t="s">
        <v>138</v>
      </c>
      <c r="B190" s="67" t="s">
        <v>139</v>
      </c>
      <c r="C190" s="42"/>
      <c r="D190" s="32">
        <f>калькуляция!K190</f>
        <v>0</v>
      </c>
      <c r="E190" s="61">
        <f>калькуляция!L190</f>
        <v>0</v>
      </c>
    </row>
    <row r="191" spans="1:5" ht="30" x14ac:dyDescent="0.25">
      <c r="A191" s="29" t="s">
        <v>140</v>
      </c>
      <c r="B191" s="54" t="s">
        <v>93</v>
      </c>
      <c r="C191" s="42"/>
      <c r="D191" s="32">
        <f>калькуляция!K191</f>
        <v>0</v>
      </c>
      <c r="E191" s="61">
        <f>калькуляция!L191</f>
        <v>0</v>
      </c>
    </row>
    <row r="192" spans="1:5" x14ac:dyDescent="0.25">
      <c r="A192" s="29"/>
      <c r="B192" s="54" t="s">
        <v>327</v>
      </c>
      <c r="C192" s="29" t="s">
        <v>364</v>
      </c>
      <c r="D192" s="32">
        <f>калькуляция!K192</f>
        <v>0.85050000000000026</v>
      </c>
      <c r="E192" s="61">
        <f>калькуляция!L192</f>
        <v>1.0206000000000002</v>
      </c>
    </row>
    <row r="193" spans="1:5" x14ac:dyDescent="0.25">
      <c r="A193" s="29"/>
      <c r="B193" s="54" t="s">
        <v>328</v>
      </c>
      <c r="C193" s="29"/>
      <c r="D193" s="32">
        <f>калькуляция!K193</f>
        <v>0</v>
      </c>
      <c r="E193" s="61">
        <f>калькуляция!L193</f>
        <v>0</v>
      </c>
    </row>
    <row r="194" spans="1:5" ht="45" x14ac:dyDescent="0.25">
      <c r="A194" s="29" t="s">
        <v>141</v>
      </c>
      <c r="B194" s="54" t="s">
        <v>142</v>
      </c>
      <c r="C194" s="42"/>
      <c r="D194" s="32">
        <f>калькуляция!K194</f>
        <v>0</v>
      </c>
      <c r="E194" s="61">
        <f>калькуляция!L194</f>
        <v>0</v>
      </c>
    </row>
    <row r="195" spans="1:5" x14ac:dyDescent="0.25">
      <c r="A195" s="29"/>
      <c r="B195" s="54" t="s">
        <v>327</v>
      </c>
      <c r="C195" s="29" t="s">
        <v>364</v>
      </c>
      <c r="D195" s="32">
        <f>калькуляция!K195</f>
        <v>1.7010000000000005</v>
      </c>
      <c r="E195" s="61">
        <f>калькуляция!L195</f>
        <v>2.0412000000000003</v>
      </c>
    </row>
    <row r="196" spans="1:5" x14ac:dyDescent="0.25">
      <c r="A196" s="29"/>
      <c r="B196" s="54" t="s">
        <v>328</v>
      </c>
      <c r="C196" s="29" t="s">
        <v>364</v>
      </c>
      <c r="D196" s="32">
        <f>калькуляция!K196</f>
        <v>0.85050000000000026</v>
      </c>
      <c r="E196" s="61">
        <f>калькуляция!L196</f>
        <v>1.0206000000000002</v>
      </c>
    </row>
    <row r="197" spans="1:5" ht="48" customHeight="1" x14ac:dyDescent="0.25">
      <c r="A197" s="45" t="s">
        <v>143</v>
      </c>
      <c r="B197" s="55" t="s">
        <v>144</v>
      </c>
      <c r="C197" s="44"/>
      <c r="D197" s="32">
        <f>калькуляция!K197</f>
        <v>0</v>
      </c>
      <c r="E197" s="61">
        <f>калькуляция!L197</f>
        <v>0</v>
      </c>
    </row>
    <row r="198" spans="1:5" ht="33" customHeight="1" x14ac:dyDescent="0.25">
      <c r="A198" s="66" t="s">
        <v>145</v>
      </c>
      <c r="B198" s="67" t="s">
        <v>146</v>
      </c>
      <c r="C198" s="42"/>
      <c r="D198" s="32">
        <f>калькуляция!K198</f>
        <v>0</v>
      </c>
      <c r="E198" s="61">
        <f>калькуляция!L198</f>
        <v>0</v>
      </c>
    </row>
    <row r="199" spans="1:5" x14ac:dyDescent="0.25">
      <c r="A199" s="29"/>
      <c r="B199" s="54" t="s">
        <v>327</v>
      </c>
      <c r="C199" s="29" t="s">
        <v>364</v>
      </c>
      <c r="D199" s="32">
        <f>калькуляция!K199</f>
        <v>2.477999999999998</v>
      </c>
      <c r="E199" s="61">
        <f>калькуляция!L199</f>
        <v>2.9735999999999976</v>
      </c>
    </row>
    <row r="200" spans="1:5" x14ac:dyDescent="0.25">
      <c r="A200" s="29"/>
      <c r="B200" s="54" t="s">
        <v>328</v>
      </c>
      <c r="C200" s="29" t="s">
        <v>364</v>
      </c>
      <c r="D200" s="32">
        <f>калькуляция!K200</f>
        <v>1.1969999999999992</v>
      </c>
      <c r="E200" s="61">
        <f>калькуляция!L200</f>
        <v>1.436399999999999</v>
      </c>
    </row>
    <row r="201" spans="1:5" ht="28.5" customHeight="1" x14ac:dyDescent="0.25">
      <c r="A201" s="66" t="s">
        <v>147</v>
      </c>
      <c r="B201" s="67" t="s">
        <v>148</v>
      </c>
      <c r="C201" s="42"/>
      <c r="D201" s="32">
        <f>калькуляция!K201</f>
        <v>0</v>
      </c>
      <c r="E201" s="61">
        <f>калькуляция!L201</f>
        <v>0</v>
      </c>
    </row>
    <row r="202" spans="1:5" x14ac:dyDescent="0.25">
      <c r="A202" s="29"/>
      <c r="B202" s="54" t="s">
        <v>327</v>
      </c>
      <c r="C202" s="29" t="s">
        <v>364</v>
      </c>
      <c r="D202" s="32">
        <f>калькуляция!K202</f>
        <v>2.4989999999999988</v>
      </c>
      <c r="E202" s="61">
        <f>калькуляция!L202</f>
        <v>2.9987999999999984</v>
      </c>
    </row>
    <row r="203" spans="1:5" x14ac:dyDescent="0.25">
      <c r="A203" s="29"/>
      <c r="B203" s="54" t="s">
        <v>328</v>
      </c>
      <c r="C203" s="29" t="s">
        <v>364</v>
      </c>
      <c r="D203" s="32">
        <f>калькуляция!K203</f>
        <v>1.2495000000000012</v>
      </c>
      <c r="E203" s="61">
        <f>калькуляция!L203</f>
        <v>1.4994000000000014</v>
      </c>
    </row>
    <row r="204" spans="1:5" ht="28.5" x14ac:dyDescent="0.25">
      <c r="A204" s="66" t="s">
        <v>149</v>
      </c>
      <c r="B204" s="67" t="s">
        <v>150</v>
      </c>
      <c r="C204" s="42"/>
      <c r="D204" s="32">
        <f>калькуляция!K204</f>
        <v>0</v>
      </c>
      <c r="E204" s="61">
        <f>калькуляция!L204</f>
        <v>0</v>
      </c>
    </row>
    <row r="205" spans="1:5" x14ac:dyDescent="0.25">
      <c r="A205" s="29"/>
      <c r="B205" s="54" t="s">
        <v>327</v>
      </c>
      <c r="C205" s="29" t="s">
        <v>364</v>
      </c>
      <c r="D205" s="32">
        <f>калькуляция!K205</f>
        <v>5.1029999999999998</v>
      </c>
      <c r="E205" s="61">
        <f>калькуляция!L205</f>
        <v>6.1235999999999997</v>
      </c>
    </row>
    <row r="206" spans="1:5" x14ac:dyDescent="0.25">
      <c r="A206" s="29"/>
      <c r="B206" s="54" t="s">
        <v>328</v>
      </c>
      <c r="C206" s="29" t="s">
        <v>364</v>
      </c>
      <c r="D206" s="32">
        <f>калькуляция!K206</f>
        <v>1.7010000000000005</v>
      </c>
      <c r="E206" s="61">
        <f>калькуляция!L206</f>
        <v>2.0412000000000003</v>
      </c>
    </row>
    <row r="207" spans="1:5" ht="30" x14ac:dyDescent="0.25">
      <c r="A207" s="45" t="s">
        <v>151</v>
      </c>
      <c r="B207" s="55" t="s">
        <v>152</v>
      </c>
      <c r="C207" s="44"/>
      <c r="D207" s="32">
        <f>калькуляция!K207</f>
        <v>0</v>
      </c>
      <c r="E207" s="61">
        <f>калькуляция!L207</f>
        <v>0</v>
      </c>
    </row>
    <row r="208" spans="1:5" x14ac:dyDescent="0.25">
      <c r="A208" s="66" t="s">
        <v>153</v>
      </c>
      <c r="B208" s="67" t="s">
        <v>154</v>
      </c>
      <c r="C208" s="42"/>
      <c r="D208" s="32">
        <f>калькуляция!K208</f>
        <v>0</v>
      </c>
      <c r="E208" s="61">
        <f>калькуляция!L208</f>
        <v>0</v>
      </c>
    </row>
    <row r="209" spans="1:5" ht="30" x14ac:dyDescent="0.25">
      <c r="A209" s="29" t="s">
        <v>155</v>
      </c>
      <c r="B209" s="54" t="s">
        <v>156</v>
      </c>
      <c r="C209" s="42"/>
      <c r="D209" s="32">
        <f>калькуляция!K209</f>
        <v>0</v>
      </c>
      <c r="E209" s="61">
        <f>калькуляция!L209</f>
        <v>0</v>
      </c>
    </row>
    <row r="210" spans="1:5" ht="48" customHeight="1" x14ac:dyDescent="0.25">
      <c r="A210" s="66" t="s">
        <v>157</v>
      </c>
      <c r="B210" s="67" t="s">
        <v>158</v>
      </c>
      <c r="C210" s="42"/>
      <c r="D210" s="32">
        <f>калькуляция!K210</f>
        <v>0</v>
      </c>
      <c r="E210" s="61">
        <f>калькуляция!L210</f>
        <v>0</v>
      </c>
    </row>
    <row r="211" spans="1:5" x14ac:dyDescent="0.25">
      <c r="A211" s="29"/>
      <c r="B211" s="54" t="s">
        <v>327</v>
      </c>
      <c r="C211" s="29" t="s">
        <v>364</v>
      </c>
      <c r="D211" s="32">
        <f>калькуляция!K211</f>
        <v>4.620000000000001</v>
      </c>
      <c r="E211" s="61">
        <f>калькуляция!L211</f>
        <v>5.5440000000000014</v>
      </c>
    </row>
    <row r="212" spans="1:5" x14ac:dyDescent="0.25">
      <c r="A212" s="29"/>
      <c r="B212" s="54" t="s">
        <v>328</v>
      </c>
      <c r="C212" s="29" t="s">
        <v>364</v>
      </c>
      <c r="D212" s="32">
        <f>калькуляция!K212</f>
        <v>4.620000000000001</v>
      </c>
      <c r="E212" s="61">
        <f>калькуляция!L212</f>
        <v>5.5440000000000014</v>
      </c>
    </row>
    <row r="213" spans="1:5" ht="33" customHeight="1" x14ac:dyDescent="0.25">
      <c r="A213" s="66" t="s">
        <v>159</v>
      </c>
      <c r="B213" s="67" t="s">
        <v>160</v>
      </c>
      <c r="C213" s="42"/>
      <c r="D213" s="32">
        <f>калькуляция!K213</f>
        <v>0</v>
      </c>
      <c r="E213" s="61">
        <f>калькуляция!L213</f>
        <v>0</v>
      </c>
    </row>
    <row r="214" spans="1:5" x14ac:dyDescent="0.25">
      <c r="A214" s="29"/>
      <c r="B214" s="54" t="s">
        <v>327</v>
      </c>
      <c r="C214" s="29" t="s">
        <v>364</v>
      </c>
      <c r="D214" s="32">
        <f>калькуляция!K214</f>
        <v>4.620000000000001</v>
      </c>
      <c r="E214" s="61">
        <f>калькуляция!L214</f>
        <v>5.5440000000000014</v>
      </c>
    </row>
    <row r="215" spans="1:5" x14ac:dyDescent="0.25">
      <c r="A215" s="29"/>
      <c r="B215" s="54" t="s">
        <v>328</v>
      </c>
      <c r="C215" s="29" t="s">
        <v>364</v>
      </c>
      <c r="D215" s="32">
        <f>калькуляция!K215</f>
        <v>4.620000000000001</v>
      </c>
      <c r="E215" s="61">
        <f>калькуляция!L215</f>
        <v>5.5440000000000014</v>
      </c>
    </row>
    <row r="216" spans="1:5" x14ac:dyDescent="0.25">
      <c r="A216" s="29" t="s">
        <v>161</v>
      </c>
      <c r="B216" s="54" t="s">
        <v>162</v>
      </c>
      <c r="C216" s="42"/>
      <c r="D216" s="32">
        <f>калькуляция!K216</f>
        <v>0</v>
      </c>
      <c r="E216" s="61">
        <f>калькуляция!L216</f>
        <v>0</v>
      </c>
    </row>
    <row r="217" spans="1:5" ht="45" customHeight="1" x14ac:dyDescent="0.25">
      <c r="A217" s="66" t="s">
        <v>163</v>
      </c>
      <c r="B217" s="67" t="s">
        <v>164</v>
      </c>
      <c r="C217" s="42"/>
      <c r="D217" s="32">
        <f>калькуляция!K217</f>
        <v>0</v>
      </c>
      <c r="E217" s="61">
        <f>калькуляция!L217</f>
        <v>0</v>
      </c>
    </row>
    <row r="218" spans="1:5" x14ac:dyDescent="0.25">
      <c r="A218" s="29"/>
      <c r="B218" s="54" t="s">
        <v>327</v>
      </c>
      <c r="C218" s="29" t="s">
        <v>364</v>
      </c>
      <c r="D218" s="32">
        <f>калькуляция!K218</f>
        <v>3.2760000000000034</v>
      </c>
      <c r="E218" s="61">
        <f>калькуляция!L218</f>
        <v>3.931200000000004</v>
      </c>
    </row>
    <row r="219" spans="1:5" x14ac:dyDescent="0.25">
      <c r="A219" s="29"/>
      <c r="B219" s="54" t="s">
        <v>328</v>
      </c>
      <c r="C219" s="29" t="s">
        <v>364</v>
      </c>
      <c r="D219" s="32">
        <f>калькуляция!K219</f>
        <v>1.6275000000000013</v>
      </c>
      <c r="E219" s="61">
        <f>калькуляция!L219</f>
        <v>1.9530000000000014</v>
      </c>
    </row>
    <row r="220" spans="1:5" ht="28.5" x14ac:dyDescent="0.25">
      <c r="A220" s="66" t="s">
        <v>165</v>
      </c>
      <c r="B220" s="67" t="s">
        <v>166</v>
      </c>
      <c r="C220" s="42"/>
      <c r="D220" s="32">
        <f>калькуляция!K220</f>
        <v>0</v>
      </c>
      <c r="E220" s="61">
        <f>калькуляция!L220</f>
        <v>0</v>
      </c>
    </row>
    <row r="221" spans="1:5" x14ac:dyDescent="0.25">
      <c r="A221" s="29"/>
      <c r="B221" s="54" t="s">
        <v>327</v>
      </c>
      <c r="C221" s="29" t="s">
        <v>364</v>
      </c>
      <c r="D221" s="32">
        <f>калькуляция!K221</f>
        <v>2.4044999999999987</v>
      </c>
      <c r="E221" s="61">
        <f>калькуляция!L221</f>
        <v>2.8853999999999984</v>
      </c>
    </row>
    <row r="222" spans="1:5" x14ac:dyDescent="0.25">
      <c r="A222" s="29"/>
      <c r="B222" s="54" t="s">
        <v>328</v>
      </c>
      <c r="C222" s="29" t="s">
        <v>364</v>
      </c>
      <c r="D222" s="32">
        <f>калькуляция!K222</f>
        <v>1.1969999999999992</v>
      </c>
      <c r="E222" s="61">
        <f>калькуляция!L222</f>
        <v>1.436399999999999</v>
      </c>
    </row>
    <row r="223" spans="1:5" ht="48.75" customHeight="1" x14ac:dyDescent="0.25">
      <c r="A223" s="66" t="s">
        <v>167</v>
      </c>
      <c r="B223" s="67" t="s">
        <v>168</v>
      </c>
      <c r="C223" s="42"/>
      <c r="D223" s="32">
        <f>калькуляция!K223</f>
        <v>0</v>
      </c>
      <c r="E223" s="61">
        <f>калькуляция!L223</f>
        <v>0</v>
      </c>
    </row>
    <row r="224" spans="1:5" x14ac:dyDescent="0.25">
      <c r="A224" s="29"/>
      <c r="B224" s="54" t="s">
        <v>327</v>
      </c>
      <c r="C224" s="29" t="s">
        <v>364</v>
      </c>
      <c r="D224" s="32">
        <f>калькуляция!K224</f>
        <v>9.0090000000000003</v>
      </c>
      <c r="E224" s="61">
        <f>калькуляция!L224</f>
        <v>10.8108</v>
      </c>
    </row>
    <row r="225" spans="1:5" x14ac:dyDescent="0.25">
      <c r="A225" s="29"/>
      <c r="B225" s="54" t="s">
        <v>328</v>
      </c>
      <c r="C225" s="29" t="s">
        <v>364</v>
      </c>
      <c r="D225" s="32">
        <f>калькуляция!K225</f>
        <v>5.3444999999999991</v>
      </c>
      <c r="E225" s="61">
        <f>калькуляция!L225</f>
        <v>6.4133999999999984</v>
      </c>
    </row>
    <row r="226" spans="1:5" x14ac:dyDescent="0.25">
      <c r="A226" s="66" t="s">
        <v>169</v>
      </c>
      <c r="B226" s="67" t="s">
        <v>170</v>
      </c>
      <c r="C226" s="42"/>
      <c r="D226" s="32">
        <f>калькуляция!K226</f>
        <v>0</v>
      </c>
      <c r="E226" s="61">
        <f>калькуляция!L226</f>
        <v>0</v>
      </c>
    </row>
    <row r="227" spans="1:5" ht="45.75" customHeight="1" x14ac:dyDescent="0.25">
      <c r="A227" s="29" t="s">
        <v>171</v>
      </c>
      <c r="B227" s="54" t="s">
        <v>172</v>
      </c>
      <c r="C227" s="42"/>
      <c r="D227" s="32">
        <f>калькуляция!K227</f>
        <v>0</v>
      </c>
      <c r="E227" s="61">
        <f>калькуляция!L227</f>
        <v>0</v>
      </c>
    </row>
    <row r="228" spans="1:5" x14ac:dyDescent="0.25">
      <c r="A228" s="29"/>
      <c r="B228" s="54" t="s">
        <v>327</v>
      </c>
      <c r="C228" s="29" t="s">
        <v>364</v>
      </c>
      <c r="D228" s="32">
        <f>калькуляция!K228</f>
        <v>1.9530000000000003</v>
      </c>
      <c r="E228" s="61">
        <f>калькуляция!L228</f>
        <v>2.3436000000000003</v>
      </c>
    </row>
    <row r="229" spans="1:5" x14ac:dyDescent="0.25">
      <c r="A229" s="29"/>
      <c r="B229" s="54" t="s">
        <v>328</v>
      </c>
      <c r="C229" s="29" t="s">
        <v>364</v>
      </c>
      <c r="D229" s="32">
        <f>калькуляция!K229</f>
        <v>0.26250000000000001</v>
      </c>
      <c r="E229" s="61">
        <f>калькуляция!L229</f>
        <v>0.315</v>
      </c>
    </row>
    <row r="230" spans="1:5" ht="30" x14ac:dyDescent="0.25">
      <c r="A230" s="29" t="s">
        <v>173</v>
      </c>
      <c r="B230" s="54" t="s">
        <v>174</v>
      </c>
      <c r="C230" s="42"/>
      <c r="D230" s="32">
        <f>калькуляция!K230</f>
        <v>0</v>
      </c>
      <c r="E230" s="61">
        <f>калькуляция!L230</f>
        <v>0</v>
      </c>
    </row>
    <row r="231" spans="1:5" x14ac:dyDescent="0.25">
      <c r="A231" s="29"/>
      <c r="B231" s="54" t="s">
        <v>327</v>
      </c>
      <c r="C231" s="29" t="s">
        <v>364</v>
      </c>
      <c r="D231" s="32">
        <f>калькуляция!K231</f>
        <v>5.0925000000000011</v>
      </c>
      <c r="E231" s="61">
        <f>калькуляция!L231</f>
        <v>6.1110000000000015</v>
      </c>
    </row>
    <row r="232" spans="1:5" x14ac:dyDescent="0.25">
      <c r="A232" s="29"/>
      <c r="B232" s="54" t="s">
        <v>328</v>
      </c>
      <c r="C232" s="29" t="s">
        <v>364</v>
      </c>
      <c r="D232" s="32">
        <f>калькуляция!K232</f>
        <v>0.33599999999999997</v>
      </c>
      <c r="E232" s="61">
        <f>калькуляция!L232</f>
        <v>0.40319999999999995</v>
      </c>
    </row>
    <row r="233" spans="1:5" x14ac:dyDescent="0.25">
      <c r="A233" s="45" t="s">
        <v>175</v>
      </c>
      <c r="B233" s="55" t="s">
        <v>176</v>
      </c>
      <c r="C233" s="44"/>
      <c r="D233" s="32">
        <f>калькуляция!K233</f>
        <v>0</v>
      </c>
      <c r="E233" s="61">
        <f>калькуляция!L233</f>
        <v>0</v>
      </c>
    </row>
    <row r="234" spans="1:5" ht="40.5" customHeight="1" x14ac:dyDescent="0.25">
      <c r="A234" s="66" t="s">
        <v>177</v>
      </c>
      <c r="B234" s="67" t="s">
        <v>178</v>
      </c>
      <c r="C234" s="42"/>
      <c r="D234" s="32">
        <f>калькуляция!K234</f>
        <v>0</v>
      </c>
      <c r="E234" s="61">
        <f>калькуляция!L234</f>
        <v>0</v>
      </c>
    </row>
    <row r="235" spans="1:5" ht="30" x14ac:dyDescent="0.25">
      <c r="A235" s="29" t="s">
        <v>179</v>
      </c>
      <c r="B235" s="54" t="s">
        <v>180</v>
      </c>
      <c r="C235" s="42"/>
      <c r="D235" s="32">
        <f>калькуляция!K235</f>
        <v>0</v>
      </c>
      <c r="E235" s="61">
        <f>калькуляция!L235</f>
        <v>0</v>
      </c>
    </row>
    <row r="236" spans="1:5" x14ac:dyDescent="0.25">
      <c r="A236" s="66" t="s">
        <v>181</v>
      </c>
      <c r="B236" s="67" t="s">
        <v>182</v>
      </c>
      <c r="C236" s="42"/>
      <c r="D236" s="32">
        <f>калькуляция!K236</f>
        <v>0</v>
      </c>
      <c r="E236" s="61">
        <f>калькуляция!L236</f>
        <v>0</v>
      </c>
    </row>
    <row r="237" spans="1:5" x14ac:dyDescent="0.25">
      <c r="A237" s="29"/>
      <c r="B237" s="54" t="s">
        <v>327</v>
      </c>
      <c r="C237" s="29" t="s">
        <v>366</v>
      </c>
      <c r="D237" s="32">
        <f>калькуляция!K237</f>
        <v>0.32550000000000001</v>
      </c>
      <c r="E237" s="61">
        <f>калькуляция!L237</f>
        <v>0.3906</v>
      </c>
    </row>
    <row r="238" spans="1:5" x14ac:dyDescent="0.25">
      <c r="A238" s="29"/>
      <c r="B238" s="54" t="s">
        <v>328</v>
      </c>
      <c r="C238" s="29" t="s">
        <v>366</v>
      </c>
      <c r="D238" s="32">
        <f>калькуляция!K238</f>
        <v>0.32550000000000001</v>
      </c>
      <c r="E238" s="61">
        <f>калькуляция!L238</f>
        <v>0.3906</v>
      </c>
    </row>
    <row r="239" spans="1:5" ht="25.5" customHeight="1" x14ac:dyDescent="0.25">
      <c r="A239" s="66" t="s">
        <v>183</v>
      </c>
      <c r="B239" s="67" t="s">
        <v>184</v>
      </c>
      <c r="C239" s="42"/>
      <c r="D239" s="32">
        <f>калькуляция!K239</f>
        <v>0</v>
      </c>
      <c r="E239" s="61">
        <f>калькуляция!L239</f>
        <v>0</v>
      </c>
    </row>
    <row r="240" spans="1:5" x14ac:dyDescent="0.25">
      <c r="A240" s="29"/>
      <c r="B240" s="54" t="s">
        <v>327</v>
      </c>
      <c r="C240" s="29" t="s">
        <v>367</v>
      </c>
      <c r="D240" s="32">
        <f>калькуляция!K240</f>
        <v>1.4489999999999998</v>
      </c>
      <c r="E240" s="61">
        <f>калькуляция!L240</f>
        <v>1.7387999999999997</v>
      </c>
    </row>
    <row r="241" spans="1:5" x14ac:dyDescent="0.25">
      <c r="A241" s="29"/>
      <c r="B241" s="54" t="s">
        <v>328</v>
      </c>
      <c r="C241" s="29" t="s">
        <v>367</v>
      </c>
      <c r="D241" s="32">
        <f>калькуляция!K241</f>
        <v>0.72449999999999992</v>
      </c>
      <c r="E241" s="61">
        <f>калькуляция!L241</f>
        <v>0.86939999999999984</v>
      </c>
    </row>
    <row r="242" spans="1:5" ht="52.5" customHeight="1" x14ac:dyDescent="0.25">
      <c r="A242" s="66" t="s">
        <v>185</v>
      </c>
      <c r="B242" s="67" t="s">
        <v>186</v>
      </c>
      <c r="C242" s="42"/>
      <c r="D242" s="32">
        <f>калькуляция!K242</f>
        <v>0</v>
      </c>
      <c r="E242" s="61">
        <f>калькуляция!L242</f>
        <v>0</v>
      </c>
    </row>
    <row r="243" spans="1:5" x14ac:dyDescent="0.25">
      <c r="A243" s="29"/>
      <c r="B243" s="54" t="s">
        <v>327</v>
      </c>
      <c r="C243" s="29" t="s">
        <v>364</v>
      </c>
      <c r="D243" s="32">
        <f>калькуляция!K243</f>
        <v>0.28350000000000003</v>
      </c>
      <c r="E243" s="61">
        <f>калькуляция!L243</f>
        <v>0.3402</v>
      </c>
    </row>
    <row r="244" spans="1:5" x14ac:dyDescent="0.25">
      <c r="A244" s="29"/>
      <c r="B244" s="54" t="s">
        <v>328</v>
      </c>
      <c r="C244" s="29" t="s">
        <v>364</v>
      </c>
      <c r="D244" s="32">
        <f>калькуляция!K244</f>
        <v>0.28350000000000003</v>
      </c>
      <c r="E244" s="61">
        <f>калькуляция!L244</f>
        <v>0.3402</v>
      </c>
    </row>
    <row r="245" spans="1:5" ht="28.5" x14ac:dyDescent="0.25">
      <c r="A245" s="66" t="s">
        <v>187</v>
      </c>
      <c r="B245" s="67" t="s">
        <v>188</v>
      </c>
      <c r="C245" s="42"/>
      <c r="D245" s="32">
        <f>калькуляция!K245</f>
        <v>0</v>
      </c>
      <c r="E245" s="61">
        <f>калькуляция!L245</f>
        <v>0</v>
      </c>
    </row>
    <row r="246" spans="1:5" x14ac:dyDescent="0.25">
      <c r="A246" s="29"/>
      <c r="B246" s="54" t="s">
        <v>327</v>
      </c>
      <c r="C246" s="29" t="s">
        <v>364</v>
      </c>
      <c r="D246" s="32">
        <f>калькуляция!K246</f>
        <v>1.4489999999999998</v>
      </c>
      <c r="E246" s="61">
        <f>калькуляция!L246</f>
        <v>1.7387999999999997</v>
      </c>
    </row>
    <row r="247" spans="1:5" x14ac:dyDescent="0.25">
      <c r="A247" s="29"/>
      <c r="B247" s="54" t="s">
        <v>328</v>
      </c>
      <c r="C247" s="29" t="s">
        <v>364</v>
      </c>
      <c r="D247" s="32">
        <f>калькуляция!K247</f>
        <v>0.35699999999999998</v>
      </c>
      <c r="E247" s="61">
        <f>калькуляция!L247</f>
        <v>0.42839999999999995</v>
      </c>
    </row>
    <row r="248" spans="1:5" ht="28.5" x14ac:dyDescent="0.25">
      <c r="A248" s="66" t="s">
        <v>189</v>
      </c>
      <c r="B248" s="67" t="s">
        <v>190</v>
      </c>
      <c r="C248" s="42"/>
      <c r="D248" s="32">
        <f>калькуляция!K248</f>
        <v>0</v>
      </c>
      <c r="E248" s="61">
        <f>калькуляция!L248</f>
        <v>0</v>
      </c>
    </row>
    <row r="249" spans="1:5" ht="71.25" x14ac:dyDescent="0.25">
      <c r="A249" s="66" t="s">
        <v>191</v>
      </c>
      <c r="B249" s="67" t="s">
        <v>192</v>
      </c>
      <c r="C249" s="42"/>
      <c r="D249" s="32">
        <f>калькуляция!K249</f>
        <v>0</v>
      </c>
      <c r="E249" s="61">
        <f>калькуляция!L249</f>
        <v>0</v>
      </c>
    </row>
    <row r="250" spans="1:5" x14ac:dyDescent="0.25">
      <c r="A250" s="29"/>
      <c r="B250" s="54" t="s">
        <v>327</v>
      </c>
      <c r="C250" s="29" t="s">
        <v>364</v>
      </c>
      <c r="D250" s="32">
        <f>калькуляция!K250</f>
        <v>0.28350000000000009</v>
      </c>
      <c r="E250" s="61">
        <f>калькуляция!L250</f>
        <v>0.34020000000000011</v>
      </c>
    </row>
    <row r="251" spans="1:5" x14ac:dyDescent="0.25">
      <c r="A251" s="29"/>
      <c r="B251" s="54" t="s">
        <v>328</v>
      </c>
      <c r="C251" s="29" t="s">
        <v>364</v>
      </c>
      <c r="D251" s="32">
        <f>калькуляция!K251</f>
        <v>0.28350000000000009</v>
      </c>
      <c r="E251" s="61">
        <f>калькуляция!L251</f>
        <v>0.34020000000000011</v>
      </c>
    </row>
    <row r="252" spans="1:5" ht="48" customHeight="1" x14ac:dyDescent="0.25">
      <c r="A252" s="66" t="s">
        <v>193</v>
      </c>
      <c r="B252" s="67" t="s">
        <v>194</v>
      </c>
      <c r="C252" s="42"/>
      <c r="D252" s="32">
        <f>калькуляция!K252</f>
        <v>0</v>
      </c>
      <c r="E252" s="61">
        <f>калькуляция!L252</f>
        <v>0</v>
      </c>
    </row>
    <row r="253" spans="1:5" x14ac:dyDescent="0.25">
      <c r="A253" s="29"/>
      <c r="B253" s="54" t="s">
        <v>327</v>
      </c>
      <c r="C253" s="29" t="s">
        <v>364</v>
      </c>
      <c r="D253" s="32">
        <f>калькуляция!K253</f>
        <v>0.13650000000000007</v>
      </c>
      <c r="E253" s="61">
        <f>калькуляция!L253</f>
        <v>0.16380000000000008</v>
      </c>
    </row>
    <row r="254" spans="1:5" x14ac:dyDescent="0.25">
      <c r="A254" s="29"/>
      <c r="B254" s="54" t="s">
        <v>328</v>
      </c>
      <c r="C254" s="29" t="s">
        <v>364</v>
      </c>
      <c r="D254" s="32">
        <f>калькуляция!K254</f>
        <v>0.13160070000000013</v>
      </c>
      <c r="E254" s="61">
        <f>калькуляция!L254</f>
        <v>0.15792084000000015</v>
      </c>
    </row>
    <row r="255" spans="1:5" ht="51" customHeight="1" x14ac:dyDescent="0.25">
      <c r="A255" s="66" t="s">
        <v>195</v>
      </c>
      <c r="B255" s="67" t="s">
        <v>196</v>
      </c>
      <c r="C255" s="42"/>
      <c r="D255" s="32">
        <f>калькуляция!K255</f>
        <v>0</v>
      </c>
      <c r="E255" s="61">
        <f>калькуляция!L255</f>
        <v>0</v>
      </c>
    </row>
    <row r="256" spans="1:5" x14ac:dyDescent="0.25">
      <c r="A256" s="29"/>
      <c r="B256" s="54" t="s">
        <v>327</v>
      </c>
      <c r="C256" s="29" t="s">
        <v>364</v>
      </c>
      <c r="D256" s="32">
        <f>калькуляция!K256</f>
        <v>9.4500000000000028E-2</v>
      </c>
      <c r="E256" s="61">
        <f>калькуляция!L256</f>
        <v>0.11340000000000003</v>
      </c>
    </row>
    <row r="257" spans="1:5" x14ac:dyDescent="0.25">
      <c r="A257" s="29"/>
      <c r="B257" s="54" t="s">
        <v>328</v>
      </c>
      <c r="C257" s="29" t="s">
        <v>364</v>
      </c>
      <c r="D257" s="32">
        <f>калькуляция!K257</f>
        <v>4.7250000000000236E-2</v>
      </c>
      <c r="E257" s="61">
        <f>калькуляция!L257</f>
        <v>5.6700000000000278E-2</v>
      </c>
    </row>
    <row r="258" spans="1:5" customFormat="1" ht="43.5" customHeight="1" x14ac:dyDescent="0.25">
      <c r="A258" s="85" t="s">
        <v>373</v>
      </c>
      <c r="B258" s="84" t="s">
        <v>374</v>
      </c>
      <c r="C258" s="82"/>
      <c r="D258" s="87"/>
      <c r="E258" s="87"/>
    </row>
    <row r="259" spans="1:5" customFormat="1" ht="33" customHeight="1" x14ac:dyDescent="0.25">
      <c r="A259" s="86" t="s">
        <v>375</v>
      </c>
      <c r="B259" s="83" t="s">
        <v>376</v>
      </c>
      <c r="C259" s="82"/>
      <c r="D259" s="87"/>
      <c r="E259" s="87"/>
    </row>
    <row r="260" spans="1:5" customFormat="1" ht="45.75" customHeight="1" x14ac:dyDescent="0.25">
      <c r="A260" s="97" t="s">
        <v>380</v>
      </c>
      <c r="B260" s="98" t="s">
        <v>379</v>
      </c>
      <c r="C260" s="23"/>
      <c r="D260" s="87"/>
      <c r="E260" s="87"/>
    </row>
    <row r="261" spans="1:5" x14ac:dyDescent="0.25">
      <c r="A261" s="27"/>
      <c r="B261" s="28" t="s">
        <v>327</v>
      </c>
      <c r="C261" s="27" t="s">
        <v>364</v>
      </c>
      <c r="D261" s="32">
        <f>калькуляция!K270</f>
        <v>9.3765000000000001</v>
      </c>
      <c r="E261" s="61">
        <f>калькуляция!L270</f>
        <v>11.251799999999999</v>
      </c>
    </row>
    <row r="262" spans="1:5" x14ac:dyDescent="0.25">
      <c r="A262" s="27"/>
      <c r="B262" s="28" t="s">
        <v>328</v>
      </c>
      <c r="C262" s="27" t="s">
        <v>364</v>
      </c>
      <c r="D262" s="32">
        <f>калькуляция!K271</f>
        <v>9.3765000000000001</v>
      </c>
      <c r="E262" s="61">
        <f>калькуляция!L271</f>
        <v>11.251799999999999</v>
      </c>
    </row>
    <row r="263" spans="1:5" customFormat="1" ht="48" customHeight="1" x14ac:dyDescent="0.25">
      <c r="A263" s="97" t="s">
        <v>382</v>
      </c>
      <c r="B263" s="98" t="s">
        <v>381</v>
      </c>
      <c r="C263" s="23"/>
      <c r="D263" s="87"/>
      <c r="E263" s="87"/>
    </row>
    <row r="264" spans="1:5" x14ac:dyDescent="0.25">
      <c r="A264" s="27"/>
      <c r="B264" s="28" t="s">
        <v>327</v>
      </c>
      <c r="C264" s="27" t="s">
        <v>364</v>
      </c>
      <c r="D264" s="32">
        <f>калькуляция!K264</f>
        <v>4.7879999999999994</v>
      </c>
      <c r="E264" s="61">
        <f>калькуляция!L264</f>
        <v>5.7455999999999987</v>
      </c>
    </row>
    <row r="265" spans="1:5" x14ac:dyDescent="0.25">
      <c r="A265" s="27"/>
      <c r="B265" s="28" t="s">
        <v>328</v>
      </c>
      <c r="C265" s="27" t="s">
        <v>364</v>
      </c>
      <c r="D265" s="32">
        <f>калькуляция!K265</f>
        <v>4.7879999999999994</v>
      </c>
      <c r="E265" s="61">
        <f>калькуляция!L265</f>
        <v>5.7455999999999987</v>
      </c>
    </row>
    <row r="266" spans="1:5" ht="96" customHeight="1" x14ac:dyDescent="0.25">
      <c r="A266" s="121" t="s">
        <v>401</v>
      </c>
      <c r="B266" s="122" t="s">
        <v>402</v>
      </c>
      <c r="C266" s="27"/>
      <c r="D266" s="32"/>
      <c r="E266" s="61"/>
    </row>
    <row r="267" spans="1:5" x14ac:dyDescent="0.25">
      <c r="A267" s="27"/>
      <c r="B267" s="28" t="s">
        <v>327</v>
      </c>
      <c r="C267" s="27" t="s">
        <v>364</v>
      </c>
      <c r="D267" s="32">
        <f>калькуляция!K267</f>
        <v>12.211500000000001</v>
      </c>
      <c r="E267" s="61">
        <f>калькуляция!L267</f>
        <v>14.6538</v>
      </c>
    </row>
    <row r="268" spans="1:5" x14ac:dyDescent="0.25">
      <c r="A268" s="27"/>
      <c r="B268" s="28" t="s">
        <v>328</v>
      </c>
      <c r="C268" s="27" t="s">
        <v>364</v>
      </c>
      <c r="D268" s="32">
        <f>калькуляция!K268</f>
        <v>12.211500000000001</v>
      </c>
      <c r="E268" s="61">
        <f>калькуляция!L268</f>
        <v>14.6538</v>
      </c>
    </row>
    <row r="269" spans="1:5" customFormat="1" ht="102" customHeight="1" x14ac:dyDescent="0.25">
      <c r="A269" s="85" t="s">
        <v>377</v>
      </c>
      <c r="B269" s="84" t="s">
        <v>378</v>
      </c>
      <c r="C269" s="23"/>
      <c r="D269" s="87"/>
      <c r="E269" s="87"/>
    </row>
    <row r="270" spans="1:5" x14ac:dyDescent="0.25">
      <c r="A270" s="27"/>
      <c r="B270" s="28" t="s">
        <v>327</v>
      </c>
      <c r="C270" s="27" t="s">
        <v>364</v>
      </c>
      <c r="D270" s="32">
        <f>калькуляция!K270</f>
        <v>9.3765000000000001</v>
      </c>
      <c r="E270" s="61">
        <f>калькуляция!L270</f>
        <v>11.251799999999999</v>
      </c>
    </row>
    <row r="271" spans="1:5" x14ac:dyDescent="0.25">
      <c r="A271" s="27"/>
      <c r="B271" s="28" t="s">
        <v>328</v>
      </c>
      <c r="C271" s="27" t="s">
        <v>364</v>
      </c>
      <c r="D271" s="32">
        <f>калькуляция!K271</f>
        <v>9.3765000000000001</v>
      </c>
      <c r="E271" s="61">
        <f>калькуляция!L271</f>
        <v>11.251799999999999</v>
      </c>
    </row>
    <row r="272" spans="1:5" ht="31.5" customHeight="1" x14ac:dyDescent="0.25">
      <c r="A272" s="66" t="s">
        <v>197</v>
      </c>
      <c r="B272" s="67" t="s">
        <v>198</v>
      </c>
      <c r="C272" s="42"/>
      <c r="D272" s="32">
        <f>калькуляция!K272</f>
        <v>0</v>
      </c>
      <c r="E272" s="61">
        <f>калькуляция!L272</f>
        <v>0</v>
      </c>
    </row>
    <row r="273" spans="1:5" ht="45" customHeight="1" x14ac:dyDescent="0.25">
      <c r="A273" s="29" t="s">
        <v>199</v>
      </c>
      <c r="B273" s="54" t="s">
        <v>200</v>
      </c>
      <c r="C273" s="42"/>
      <c r="D273" s="32">
        <f>калькуляция!K273</f>
        <v>0</v>
      </c>
      <c r="E273" s="61">
        <f>калькуляция!L273</f>
        <v>0</v>
      </c>
    </row>
    <row r="274" spans="1:5" ht="79.5" customHeight="1" x14ac:dyDescent="0.25">
      <c r="A274" s="66" t="s">
        <v>201</v>
      </c>
      <c r="B274" s="67" t="s">
        <v>371</v>
      </c>
      <c r="C274" s="42"/>
      <c r="D274" s="32">
        <f>калькуляция!K274</f>
        <v>0</v>
      </c>
      <c r="E274" s="61">
        <f>калькуляция!L274</f>
        <v>0</v>
      </c>
    </row>
    <row r="275" spans="1:5" x14ac:dyDescent="0.25">
      <c r="A275" s="29"/>
      <c r="B275" s="54" t="s">
        <v>327</v>
      </c>
      <c r="C275" s="29" t="s">
        <v>364</v>
      </c>
      <c r="D275" s="32">
        <f>калькуляция!K275</f>
        <v>0.71400000000000041</v>
      </c>
      <c r="E275" s="61">
        <f>калькуляция!L275</f>
        <v>0.85680000000000045</v>
      </c>
    </row>
    <row r="276" spans="1:5" x14ac:dyDescent="0.25">
      <c r="A276" s="29"/>
      <c r="B276" s="54" t="s">
        <v>328</v>
      </c>
      <c r="C276" s="29" t="s">
        <v>364</v>
      </c>
      <c r="D276" s="32">
        <f>калькуляция!K276</f>
        <v>0.34649999999999981</v>
      </c>
      <c r="E276" s="61">
        <f>калькуляция!L276</f>
        <v>0.41579999999999978</v>
      </c>
    </row>
    <row r="277" spans="1:5" ht="62.25" customHeight="1" x14ac:dyDescent="0.25">
      <c r="A277" s="66" t="s">
        <v>202</v>
      </c>
      <c r="B277" s="67" t="s">
        <v>203</v>
      </c>
      <c r="C277" s="42"/>
      <c r="D277" s="32">
        <f>калькуляция!K277</f>
        <v>0</v>
      </c>
      <c r="E277" s="61">
        <f>калькуляция!L277</f>
        <v>0</v>
      </c>
    </row>
    <row r="278" spans="1:5" ht="30" x14ac:dyDescent="0.25">
      <c r="A278" s="29" t="s">
        <v>204</v>
      </c>
      <c r="B278" s="54" t="s">
        <v>205</v>
      </c>
      <c r="C278" s="42"/>
      <c r="D278" s="32">
        <f>калькуляция!K278</f>
        <v>0</v>
      </c>
      <c r="E278" s="61">
        <f>калькуляция!L278</f>
        <v>0</v>
      </c>
    </row>
    <row r="279" spans="1:5" x14ac:dyDescent="0.25">
      <c r="A279" s="29"/>
      <c r="B279" s="54" t="s">
        <v>327</v>
      </c>
      <c r="C279" s="29" t="s">
        <v>364</v>
      </c>
      <c r="D279" s="32">
        <f>калькуляция!K279</f>
        <v>0.92400000000000038</v>
      </c>
      <c r="E279" s="61">
        <f>калькуляция!L279</f>
        <v>1.1088000000000005</v>
      </c>
    </row>
    <row r="280" spans="1:5" x14ac:dyDescent="0.25">
      <c r="A280" s="29"/>
      <c r="B280" s="54" t="s">
        <v>328</v>
      </c>
      <c r="C280" s="29" t="s">
        <v>364</v>
      </c>
      <c r="D280" s="32">
        <f>калькуляция!K280</f>
        <v>0.46199999999999974</v>
      </c>
      <c r="E280" s="61">
        <f>калькуляция!L280</f>
        <v>0.55439999999999967</v>
      </c>
    </row>
    <row r="281" spans="1:5" ht="42" customHeight="1" x14ac:dyDescent="0.25">
      <c r="A281" s="29" t="s">
        <v>206</v>
      </c>
      <c r="B281" s="54" t="s">
        <v>207</v>
      </c>
      <c r="C281" s="42"/>
      <c r="D281" s="32">
        <f>калькуляция!K281</f>
        <v>0</v>
      </c>
      <c r="E281" s="61">
        <f>калькуляция!L281</f>
        <v>0</v>
      </c>
    </row>
    <row r="282" spans="1:5" x14ac:dyDescent="0.25">
      <c r="A282" s="29"/>
      <c r="B282" s="54" t="s">
        <v>327</v>
      </c>
      <c r="C282" s="29" t="s">
        <v>364</v>
      </c>
      <c r="D282" s="32">
        <f>калькуляция!K282</f>
        <v>1.2389999999999999</v>
      </c>
      <c r="E282" s="61">
        <f>калькуляция!L282</f>
        <v>1.4867999999999999</v>
      </c>
    </row>
    <row r="283" spans="1:5" x14ac:dyDescent="0.25">
      <c r="A283" s="29"/>
      <c r="B283" s="54" t="s">
        <v>328</v>
      </c>
      <c r="C283" s="29" t="s">
        <v>364</v>
      </c>
      <c r="D283" s="32">
        <f>калькуляция!K283</f>
        <v>0.60899999999999954</v>
      </c>
      <c r="E283" s="61">
        <f>калькуляция!L283</f>
        <v>0.73079999999999945</v>
      </c>
    </row>
    <row r="284" spans="1:5" ht="63" customHeight="1" x14ac:dyDescent="0.25">
      <c r="A284" s="66" t="s">
        <v>208</v>
      </c>
      <c r="B284" s="67" t="s">
        <v>209</v>
      </c>
      <c r="C284" s="42"/>
      <c r="D284" s="32">
        <f>калькуляция!K284</f>
        <v>0</v>
      </c>
      <c r="E284" s="61">
        <f>калькуляция!L284</f>
        <v>0</v>
      </c>
    </row>
    <row r="285" spans="1:5" x14ac:dyDescent="0.25">
      <c r="A285" s="29"/>
      <c r="B285" s="54" t="s">
        <v>327</v>
      </c>
      <c r="C285" s="29" t="s">
        <v>364</v>
      </c>
      <c r="D285" s="32">
        <f>калькуляция!K285</f>
        <v>1.8585000000000003</v>
      </c>
      <c r="E285" s="61">
        <f>калькуляция!L285</f>
        <v>2.2302000000000004</v>
      </c>
    </row>
    <row r="286" spans="1:5" x14ac:dyDescent="0.25">
      <c r="A286" s="29"/>
      <c r="B286" s="54" t="s">
        <v>328</v>
      </c>
      <c r="C286" s="29" t="s">
        <v>364</v>
      </c>
      <c r="D286" s="32">
        <f>калькуляция!K286</f>
        <v>0.92400000000000038</v>
      </c>
      <c r="E286" s="61">
        <f>калькуляция!L286</f>
        <v>1.1088000000000005</v>
      </c>
    </row>
    <row r="287" spans="1:5" ht="42.75" x14ac:dyDescent="0.25">
      <c r="A287" s="66" t="s">
        <v>210</v>
      </c>
      <c r="B287" s="67" t="s">
        <v>211</v>
      </c>
      <c r="C287" s="42"/>
      <c r="D287" s="32">
        <f>калькуляция!K287</f>
        <v>0</v>
      </c>
      <c r="E287" s="61">
        <f>калькуляция!L287</f>
        <v>0</v>
      </c>
    </row>
    <row r="288" spans="1:5" x14ac:dyDescent="0.25">
      <c r="A288" s="29"/>
      <c r="B288" s="54" t="s">
        <v>327</v>
      </c>
      <c r="C288" s="29" t="s">
        <v>364</v>
      </c>
      <c r="D288" s="32">
        <f>калькуляция!K288</f>
        <v>2.2260000000000009</v>
      </c>
      <c r="E288" s="61">
        <f>калькуляция!L288</f>
        <v>2.6712000000000011</v>
      </c>
    </row>
    <row r="289" spans="1:5" x14ac:dyDescent="0.25">
      <c r="A289" s="29"/>
      <c r="B289" s="54" t="s">
        <v>328</v>
      </c>
      <c r="C289" s="29" t="s">
        <v>364</v>
      </c>
      <c r="D289" s="32">
        <f>калькуляция!K289</f>
        <v>1.0815000000000006</v>
      </c>
      <c r="E289" s="61">
        <f>калькуляция!L289</f>
        <v>1.2978000000000007</v>
      </c>
    </row>
    <row r="290" spans="1:5" ht="50.25" customHeight="1" x14ac:dyDescent="0.25">
      <c r="A290" s="66" t="s">
        <v>212</v>
      </c>
      <c r="B290" s="67" t="s">
        <v>213</v>
      </c>
      <c r="C290" s="42"/>
      <c r="D290" s="32">
        <f>калькуляция!K290</f>
        <v>0</v>
      </c>
      <c r="E290" s="61">
        <f>калькуляция!L290</f>
        <v>0</v>
      </c>
    </row>
    <row r="291" spans="1:5" x14ac:dyDescent="0.25">
      <c r="A291" s="29"/>
      <c r="B291" s="54" t="s">
        <v>327</v>
      </c>
      <c r="C291" s="29" t="s">
        <v>364</v>
      </c>
      <c r="D291" s="32">
        <f>калькуляция!K291</f>
        <v>1.2075</v>
      </c>
      <c r="E291" s="61">
        <f>калькуляция!L291</f>
        <v>1.4490000000000001</v>
      </c>
    </row>
    <row r="292" spans="1:5" x14ac:dyDescent="0.25">
      <c r="A292" s="29"/>
      <c r="B292" s="54" t="s">
        <v>328</v>
      </c>
      <c r="C292" s="29" t="s">
        <v>364</v>
      </c>
      <c r="D292" s="32">
        <f>калькуляция!K292</f>
        <v>0.98699999999999966</v>
      </c>
      <c r="E292" s="61">
        <f>калькуляция!L292</f>
        <v>1.1843999999999995</v>
      </c>
    </row>
    <row r="293" spans="1:5" ht="58.5" customHeight="1" x14ac:dyDescent="0.25">
      <c r="A293" s="66" t="s">
        <v>214</v>
      </c>
      <c r="B293" s="67" t="s">
        <v>215</v>
      </c>
      <c r="C293" s="42"/>
      <c r="D293" s="32">
        <f>калькуляция!K293</f>
        <v>0</v>
      </c>
      <c r="E293" s="61">
        <f>калькуляция!L293</f>
        <v>0</v>
      </c>
    </row>
    <row r="294" spans="1:5" x14ac:dyDescent="0.25">
      <c r="A294" s="29"/>
      <c r="B294" s="54" t="s">
        <v>327</v>
      </c>
      <c r="C294" s="29" t="s">
        <v>364</v>
      </c>
      <c r="D294" s="32">
        <f>калькуляция!K294</f>
        <v>0.89250000000000007</v>
      </c>
      <c r="E294" s="61">
        <f>калькуляция!L294</f>
        <v>1.071</v>
      </c>
    </row>
    <row r="295" spans="1:5" x14ac:dyDescent="0.25">
      <c r="A295" s="29"/>
      <c r="B295" s="54" t="s">
        <v>328</v>
      </c>
      <c r="C295" s="29" t="s">
        <v>364</v>
      </c>
      <c r="D295" s="32">
        <f>калькуляция!K295</f>
        <v>0.46199999999999974</v>
      </c>
      <c r="E295" s="61">
        <f>калькуляция!L295</f>
        <v>0.55439999999999967</v>
      </c>
    </row>
    <row r="296" spans="1:5" ht="48" customHeight="1" x14ac:dyDescent="0.25">
      <c r="A296" s="66" t="s">
        <v>216</v>
      </c>
      <c r="B296" s="67" t="s">
        <v>217</v>
      </c>
      <c r="C296" s="42"/>
      <c r="D296" s="32">
        <f>калькуляция!K296</f>
        <v>0</v>
      </c>
      <c r="E296" s="61">
        <f>калькуляция!L296</f>
        <v>0</v>
      </c>
    </row>
    <row r="297" spans="1:5" x14ac:dyDescent="0.25">
      <c r="A297" s="29"/>
      <c r="B297" s="54" t="s">
        <v>327</v>
      </c>
      <c r="C297" s="29" t="s">
        <v>364</v>
      </c>
      <c r="D297" s="32">
        <f>калькуляция!K297</f>
        <v>1.3965000000000001</v>
      </c>
      <c r="E297" s="61">
        <f>калькуляция!L297</f>
        <v>1.6758</v>
      </c>
    </row>
    <row r="298" spans="1:5" x14ac:dyDescent="0.25">
      <c r="A298" s="29"/>
      <c r="B298" s="54" t="s">
        <v>328</v>
      </c>
      <c r="C298" s="29" t="s">
        <v>364</v>
      </c>
      <c r="D298" s="32">
        <f>калькуляция!K298</f>
        <v>0.69299999999999984</v>
      </c>
      <c r="E298" s="61">
        <f>калькуляция!L298</f>
        <v>0.83159999999999978</v>
      </c>
    </row>
    <row r="299" spans="1:5" ht="33" customHeight="1" x14ac:dyDescent="0.25">
      <c r="A299" s="66" t="s">
        <v>218</v>
      </c>
      <c r="B299" s="67" t="s">
        <v>219</v>
      </c>
      <c r="C299" s="42"/>
      <c r="D299" s="32">
        <f>калькуляция!K299</f>
        <v>0</v>
      </c>
      <c r="E299" s="61">
        <f>калькуляция!L299</f>
        <v>0</v>
      </c>
    </row>
    <row r="300" spans="1:5" x14ac:dyDescent="0.25">
      <c r="A300" s="29"/>
      <c r="B300" s="54" t="s">
        <v>327</v>
      </c>
      <c r="C300" s="29" t="s">
        <v>364</v>
      </c>
      <c r="D300" s="32">
        <f>калькуляция!K300</f>
        <v>0.61950000000000016</v>
      </c>
      <c r="E300" s="61">
        <f>калькуляция!L300</f>
        <v>0.74340000000000017</v>
      </c>
    </row>
    <row r="301" spans="1:5" x14ac:dyDescent="0.25">
      <c r="A301" s="29"/>
      <c r="B301" s="54" t="s">
        <v>328</v>
      </c>
      <c r="C301" s="29" t="s">
        <v>364</v>
      </c>
      <c r="D301" s="32">
        <f>калькуляция!K301</f>
        <v>0.31499999999999995</v>
      </c>
      <c r="E301" s="61">
        <f>калькуляция!L301</f>
        <v>0.37799999999999995</v>
      </c>
    </row>
    <row r="302" spans="1:5" ht="35.25" customHeight="1" x14ac:dyDescent="0.25">
      <c r="A302" s="66" t="s">
        <v>220</v>
      </c>
      <c r="B302" s="67" t="s">
        <v>221</v>
      </c>
      <c r="C302" s="42"/>
      <c r="D302" s="32">
        <f>калькуляция!K302</f>
        <v>0</v>
      </c>
      <c r="E302" s="61">
        <f>калькуляция!L302</f>
        <v>0</v>
      </c>
    </row>
    <row r="303" spans="1:5" x14ac:dyDescent="0.25">
      <c r="A303" s="29"/>
      <c r="B303" s="54" t="s">
        <v>327</v>
      </c>
      <c r="C303" s="29" t="s">
        <v>364</v>
      </c>
      <c r="D303" s="32">
        <f>калькуляция!K303</f>
        <v>1.1339999999999995</v>
      </c>
      <c r="E303" s="61">
        <f>калькуляция!L303</f>
        <v>1.3607999999999993</v>
      </c>
    </row>
    <row r="304" spans="1:5" x14ac:dyDescent="0.25">
      <c r="A304" s="29"/>
      <c r="B304" s="54" t="s">
        <v>328</v>
      </c>
      <c r="C304" s="29" t="s">
        <v>364</v>
      </c>
      <c r="D304" s="32">
        <f>калькуляция!K304</f>
        <v>0.57750000000000012</v>
      </c>
      <c r="E304" s="61">
        <f>калькуляция!L304</f>
        <v>0.69300000000000017</v>
      </c>
    </row>
    <row r="305" spans="1:5" ht="44.25" customHeight="1" x14ac:dyDescent="0.25">
      <c r="A305" s="66" t="s">
        <v>222</v>
      </c>
      <c r="B305" s="67" t="s">
        <v>223</v>
      </c>
      <c r="C305" s="42"/>
      <c r="D305" s="32">
        <f>калькуляция!K305</f>
        <v>0</v>
      </c>
      <c r="E305" s="61">
        <f>калькуляция!L305</f>
        <v>0</v>
      </c>
    </row>
    <row r="306" spans="1:5" x14ac:dyDescent="0.25">
      <c r="A306" s="29"/>
      <c r="B306" s="54" t="s">
        <v>327</v>
      </c>
      <c r="C306" s="29" t="s">
        <v>364</v>
      </c>
      <c r="D306" s="32">
        <f>калькуляция!K306</f>
        <v>0.78750000000000053</v>
      </c>
      <c r="E306" s="61">
        <f>калькуляция!L306</f>
        <v>0.94500000000000062</v>
      </c>
    </row>
    <row r="307" spans="1:5" x14ac:dyDescent="0.25">
      <c r="A307" s="29"/>
      <c r="B307" s="54" t="s">
        <v>328</v>
      </c>
      <c r="C307" s="29" t="s">
        <v>364</v>
      </c>
      <c r="D307" s="32">
        <f>калькуляция!K307</f>
        <v>0.39899999999999958</v>
      </c>
      <c r="E307" s="61">
        <f>калькуляция!L307</f>
        <v>0.47879999999999945</v>
      </c>
    </row>
    <row r="308" spans="1:5" ht="61.5" customHeight="1" x14ac:dyDescent="0.25">
      <c r="A308" s="66" t="s">
        <v>224</v>
      </c>
      <c r="B308" s="67" t="s">
        <v>225</v>
      </c>
      <c r="C308" s="42"/>
      <c r="D308" s="32">
        <f>калькуляция!K308</f>
        <v>0</v>
      </c>
      <c r="E308" s="61">
        <f>калькуляция!L308</f>
        <v>0</v>
      </c>
    </row>
    <row r="309" spans="1:5" x14ac:dyDescent="0.25">
      <c r="A309" s="29"/>
      <c r="B309" s="54" t="s">
        <v>327</v>
      </c>
      <c r="C309" s="29" t="s">
        <v>364</v>
      </c>
      <c r="D309" s="32">
        <f>калькуляция!K309</f>
        <v>1.7220000000000004</v>
      </c>
      <c r="E309" s="61">
        <f>калькуляция!L309</f>
        <v>2.0664000000000002</v>
      </c>
    </row>
    <row r="310" spans="1:5" x14ac:dyDescent="0.25">
      <c r="A310" s="29"/>
      <c r="B310" s="54" t="s">
        <v>328</v>
      </c>
      <c r="C310" s="29" t="s">
        <v>364</v>
      </c>
      <c r="D310" s="32">
        <f>калькуляция!K310</f>
        <v>0.78750000000000009</v>
      </c>
      <c r="E310" s="61">
        <f>калькуляция!L310</f>
        <v>0.94500000000000006</v>
      </c>
    </row>
    <row r="311" spans="1:5" ht="29.25" customHeight="1" x14ac:dyDescent="0.25">
      <c r="A311" s="66" t="s">
        <v>226</v>
      </c>
      <c r="B311" s="67" t="s">
        <v>227</v>
      </c>
      <c r="C311" s="42"/>
      <c r="D311" s="32">
        <f>калькуляция!K311</f>
        <v>0</v>
      </c>
      <c r="E311" s="61">
        <f>калькуляция!L311</f>
        <v>0</v>
      </c>
    </row>
    <row r="312" spans="1:5" x14ac:dyDescent="0.25">
      <c r="A312" s="29"/>
      <c r="B312" s="54" t="s">
        <v>327</v>
      </c>
      <c r="C312" s="29" t="s">
        <v>364</v>
      </c>
      <c r="D312" s="32">
        <f>калькуляция!K312</f>
        <v>4.7459999999999987</v>
      </c>
      <c r="E312" s="61">
        <f>калькуляция!L312</f>
        <v>5.695199999999998</v>
      </c>
    </row>
    <row r="313" spans="1:5" x14ac:dyDescent="0.25">
      <c r="A313" s="29"/>
      <c r="B313" s="54" t="s">
        <v>328</v>
      </c>
      <c r="C313" s="29" t="s">
        <v>364</v>
      </c>
      <c r="D313" s="32">
        <f>калькуляция!K313</f>
        <v>2.3100000000000005</v>
      </c>
      <c r="E313" s="61">
        <f>калькуляция!L313</f>
        <v>2.7720000000000007</v>
      </c>
    </row>
    <row r="314" spans="1:5" ht="39" customHeight="1" x14ac:dyDescent="0.25">
      <c r="A314" s="66" t="s">
        <v>228</v>
      </c>
      <c r="B314" s="67" t="s">
        <v>229</v>
      </c>
      <c r="C314" s="42"/>
      <c r="D314" s="32">
        <f>калькуляция!K314</f>
        <v>0</v>
      </c>
      <c r="E314" s="61">
        <f>калькуляция!L314</f>
        <v>0</v>
      </c>
    </row>
    <row r="315" spans="1:5" ht="30" x14ac:dyDescent="0.25">
      <c r="A315" s="29" t="s">
        <v>230</v>
      </c>
      <c r="B315" s="54" t="s">
        <v>205</v>
      </c>
      <c r="C315" s="42"/>
      <c r="D315" s="32">
        <f>калькуляция!K315</f>
        <v>0</v>
      </c>
      <c r="E315" s="61">
        <f>калькуляция!L315</f>
        <v>0</v>
      </c>
    </row>
    <row r="316" spans="1:5" x14ac:dyDescent="0.25">
      <c r="A316" s="29"/>
      <c r="B316" s="54" t="s">
        <v>327</v>
      </c>
      <c r="C316" s="29" t="s">
        <v>364</v>
      </c>
      <c r="D316" s="32">
        <f>калькуляция!K316</f>
        <v>3.2655000000000003</v>
      </c>
      <c r="E316" s="61">
        <f>калькуляция!L316</f>
        <v>3.9186000000000001</v>
      </c>
    </row>
    <row r="317" spans="1:5" x14ac:dyDescent="0.25">
      <c r="A317" s="29"/>
      <c r="B317" s="54" t="s">
        <v>328</v>
      </c>
      <c r="C317" s="29" t="s">
        <v>364</v>
      </c>
      <c r="D317" s="32">
        <f>калькуляция!K317</f>
        <v>3.2655000000000003</v>
      </c>
      <c r="E317" s="61">
        <f>калькуляция!L317</f>
        <v>3.9186000000000001</v>
      </c>
    </row>
    <row r="318" spans="1:5" ht="45" customHeight="1" x14ac:dyDescent="0.25">
      <c r="A318" s="29" t="s">
        <v>231</v>
      </c>
      <c r="B318" s="54" t="s">
        <v>207</v>
      </c>
      <c r="C318" s="42"/>
      <c r="D318" s="32">
        <f>калькуляция!K318</f>
        <v>0</v>
      </c>
      <c r="E318" s="61">
        <f>калькуляция!L318</f>
        <v>0</v>
      </c>
    </row>
    <row r="319" spans="1:5" x14ac:dyDescent="0.25">
      <c r="A319" s="29"/>
      <c r="B319" s="54" t="s">
        <v>327</v>
      </c>
      <c r="C319" s="29" t="s">
        <v>364</v>
      </c>
      <c r="D319" s="32">
        <f>калькуляция!K319</f>
        <v>4.5884999999999998</v>
      </c>
      <c r="E319" s="61">
        <f>калькуляция!L319</f>
        <v>5.5061999999999998</v>
      </c>
    </row>
    <row r="320" spans="1:5" x14ac:dyDescent="0.25">
      <c r="A320" s="29"/>
      <c r="B320" s="54" t="s">
        <v>328</v>
      </c>
      <c r="C320" s="29" t="s">
        <v>364</v>
      </c>
      <c r="D320" s="32">
        <f>калькуляция!K320</f>
        <v>5.2814999999999994</v>
      </c>
      <c r="E320" s="61">
        <f>калькуляция!L320</f>
        <v>6.3377999999999988</v>
      </c>
    </row>
    <row r="321" spans="1:5" ht="57" customHeight="1" x14ac:dyDescent="0.25">
      <c r="A321" s="66" t="s">
        <v>232</v>
      </c>
      <c r="B321" s="67" t="s">
        <v>233</v>
      </c>
      <c r="C321" s="42"/>
      <c r="D321" s="32">
        <f>калькуляция!K321</f>
        <v>0</v>
      </c>
      <c r="E321" s="61">
        <f>калькуляция!L321</f>
        <v>0</v>
      </c>
    </row>
    <row r="322" spans="1:5" x14ac:dyDescent="0.25">
      <c r="A322" s="29"/>
      <c r="B322" s="54" t="s">
        <v>327</v>
      </c>
      <c r="C322" s="29" t="s">
        <v>364</v>
      </c>
      <c r="D322" s="32">
        <f>калькуляция!K322</f>
        <v>6.1319999999999997</v>
      </c>
      <c r="E322" s="61">
        <f>калькуляция!L322</f>
        <v>7.3583999999999996</v>
      </c>
    </row>
    <row r="323" spans="1:5" x14ac:dyDescent="0.25">
      <c r="A323" s="29"/>
      <c r="B323" s="54" t="s">
        <v>328</v>
      </c>
      <c r="C323" s="29" t="s">
        <v>364</v>
      </c>
      <c r="D323" s="32">
        <f>калькуляция!K323</f>
        <v>3.6854999999999989</v>
      </c>
      <c r="E323" s="61">
        <f>калькуляция!L323</f>
        <v>4.4225999999999983</v>
      </c>
    </row>
    <row r="324" spans="1:5" ht="43.5" customHeight="1" x14ac:dyDescent="0.25">
      <c r="A324" s="66" t="s">
        <v>234</v>
      </c>
      <c r="B324" s="67" t="s">
        <v>235</v>
      </c>
      <c r="C324" s="42"/>
      <c r="D324" s="32">
        <f>калькуляция!K324</f>
        <v>0</v>
      </c>
      <c r="E324" s="61">
        <f>калькуляция!L324</f>
        <v>0</v>
      </c>
    </row>
    <row r="325" spans="1:5" x14ac:dyDescent="0.25">
      <c r="A325" s="29"/>
      <c r="B325" s="54" t="s">
        <v>327</v>
      </c>
      <c r="C325" s="29" t="s">
        <v>364</v>
      </c>
      <c r="D325" s="32">
        <f>калькуляция!K325</f>
        <v>5.4390000000000001</v>
      </c>
      <c r="E325" s="61">
        <f>калькуляция!L325</f>
        <v>6.5267999999999997</v>
      </c>
    </row>
    <row r="326" spans="1:5" x14ac:dyDescent="0.25">
      <c r="A326" s="29"/>
      <c r="B326" s="54" t="s">
        <v>328</v>
      </c>
      <c r="C326" s="29" t="s">
        <v>364</v>
      </c>
      <c r="D326" s="32">
        <f>калькуляция!K326</f>
        <v>3.6854999999999989</v>
      </c>
      <c r="E326" s="61">
        <f>калькуляция!L326</f>
        <v>4.4225999999999983</v>
      </c>
    </row>
    <row r="327" spans="1:5" ht="27.75" customHeight="1" x14ac:dyDescent="0.25">
      <c r="A327" s="66" t="s">
        <v>236</v>
      </c>
      <c r="B327" s="67" t="s">
        <v>237</v>
      </c>
      <c r="C327" s="42"/>
      <c r="D327" s="32">
        <f>калькуляция!K327</f>
        <v>0</v>
      </c>
      <c r="E327" s="61">
        <f>калькуляция!L327</f>
        <v>0</v>
      </c>
    </row>
    <row r="328" spans="1:5" ht="24.75" customHeight="1" x14ac:dyDescent="0.25">
      <c r="A328" s="29" t="s">
        <v>238</v>
      </c>
      <c r="B328" s="54" t="s">
        <v>239</v>
      </c>
      <c r="C328" s="42"/>
      <c r="D328" s="32">
        <f>калькуляция!K328</f>
        <v>0</v>
      </c>
      <c r="E328" s="61">
        <f>калькуляция!L328</f>
        <v>0</v>
      </c>
    </row>
    <row r="329" spans="1:5" x14ac:dyDescent="0.25">
      <c r="A329" s="29"/>
      <c r="B329" s="54" t="s">
        <v>327</v>
      </c>
      <c r="C329" s="29" t="s">
        <v>364</v>
      </c>
      <c r="D329" s="32">
        <f>калькуляция!K329</f>
        <v>1.4280000000000004</v>
      </c>
      <c r="E329" s="61">
        <f>калькуляция!L329</f>
        <v>1.7136000000000005</v>
      </c>
    </row>
    <row r="330" spans="1:5" x14ac:dyDescent="0.25">
      <c r="A330" s="29"/>
      <c r="B330" s="54" t="s">
        <v>328</v>
      </c>
      <c r="C330" s="29" t="s">
        <v>364</v>
      </c>
      <c r="D330" s="32">
        <f>калькуляция!K330</f>
        <v>0.71400000000000008</v>
      </c>
      <c r="E330" s="61">
        <f>калькуляция!L330</f>
        <v>0.85680000000000012</v>
      </c>
    </row>
    <row r="331" spans="1:5" ht="36.75" customHeight="1" x14ac:dyDescent="0.25">
      <c r="A331" s="29" t="s">
        <v>240</v>
      </c>
      <c r="B331" s="54" t="s">
        <v>241</v>
      </c>
      <c r="C331" s="42"/>
      <c r="D331" s="32">
        <f>калькуляция!K331</f>
        <v>0</v>
      </c>
      <c r="E331" s="61">
        <f>калькуляция!L331</f>
        <v>0</v>
      </c>
    </row>
    <row r="332" spans="1:5" x14ac:dyDescent="0.25">
      <c r="A332" s="29"/>
      <c r="B332" s="54" t="s">
        <v>327</v>
      </c>
      <c r="C332" s="29" t="s">
        <v>364</v>
      </c>
      <c r="D332" s="32">
        <f>калькуляция!K332</f>
        <v>2.1734999999999998</v>
      </c>
      <c r="E332" s="61">
        <f>калькуляция!L332</f>
        <v>2.6081999999999996</v>
      </c>
    </row>
    <row r="333" spans="1:5" x14ac:dyDescent="0.25">
      <c r="A333" s="29"/>
      <c r="B333" s="54" t="s">
        <v>328</v>
      </c>
      <c r="C333" s="29" t="s">
        <v>364</v>
      </c>
      <c r="D333" s="32">
        <f>калькуляция!K333</f>
        <v>1.3230000000000002</v>
      </c>
      <c r="E333" s="61">
        <f>калькуляция!L333</f>
        <v>1.5876000000000001</v>
      </c>
    </row>
    <row r="334" spans="1:5" ht="28.5" x14ac:dyDescent="0.25">
      <c r="A334" s="66" t="s">
        <v>242</v>
      </c>
      <c r="B334" s="67" t="s">
        <v>243</v>
      </c>
      <c r="C334" s="42"/>
      <c r="D334" s="32">
        <f>калькуляция!K334</f>
        <v>0</v>
      </c>
      <c r="E334" s="61">
        <f>калькуляция!L334</f>
        <v>0</v>
      </c>
    </row>
    <row r="335" spans="1:5" x14ac:dyDescent="0.25">
      <c r="A335" s="29"/>
      <c r="B335" s="54" t="s">
        <v>327</v>
      </c>
      <c r="C335" s="29" t="s">
        <v>364</v>
      </c>
      <c r="D335" s="32">
        <f>калькуляция!K335</f>
        <v>0.7244999999999997</v>
      </c>
      <c r="E335" s="61">
        <f>калькуляция!L335</f>
        <v>0.86939999999999962</v>
      </c>
    </row>
    <row r="336" spans="1:5" x14ac:dyDescent="0.25">
      <c r="A336" s="29"/>
      <c r="B336" s="54" t="s">
        <v>328</v>
      </c>
      <c r="C336" s="29" t="s">
        <v>364</v>
      </c>
      <c r="D336" s="32">
        <f>калькуляция!K336</f>
        <v>0.34650000000000003</v>
      </c>
      <c r="E336" s="61">
        <f>калькуляция!L336</f>
        <v>0.4158</v>
      </c>
    </row>
    <row r="337" spans="1:5" ht="28.5" x14ac:dyDescent="0.25">
      <c r="A337" s="66" t="s">
        <v>403</v>
      </c>
      <c r="B337" s="67" t="s">
        <v>404</v>
      </c>
      <c r="C337" s="29"/>
      <c r="D337" s="32"/>
      <c r="E337" s="61"/>
    </row>
    <row r="338" spans="1:5" x14ac:dyDescent="0.25">
      <c r="A338" s="29"/>
      <c r="B338" s="54" t="s">
        <v>327</v>
      </c>
      <c r="C338" s="29" t="s">
        <v>364</v>
      </c>
      <c r="D338" s="32">
        <f>калькуляция!K338</f>
        <v>9.3345000000000002</v>
      </c>
      <c r="E338" s="61">
        <f>калькуляция!L338</f>
        <v>11.2014</v>
      </c>
    </row>
    <row r="339" spans="1:5" x14ac:dyDescent="0.25">
      <c r="A339" s="29"/>
      <c r="B339" s="54" t="s">
        <v>328</v>
      </c>
      <c r="C339" s="29" t="s">
        <v>364</v>
      </c>
      <c r="D339" s="32">
        <f>калькуляция!K339</f>
        <v>5.5545000000000009</v>
      </c>
      <c r="E339" s="61">
        <f>калькуляция!L339</f>
        <v>6.6654000000000009</v>
      </c>
    </row>
    <row r="340" spans="1:5" ht="31.5" customHeight="1" x14ac:dyDescent="0.25">
      <c r="A340" s="66" t="s">
        <v>244</v>
      </c>
      <c r="B340" s="67" t="s">
        <v>245</v>
      </c>
      <c r="C340" s="42"/>
      <c r="D340" s="32">
        <f>калькуляция!K340</f>
        <v>0</v>
      </c>
      <c r="E340" s="61">
        <f>калькуляция!L340</f>
        <v>0</v>
      </c>
    </row>
    <row r="341" spans="1:5" x14ac:dyDescent="0.25">
      <c r="A341" s="29" t="s">
        <v>246</v>
      </c>
      <c r="B341" s="54" t="s">
        <v>239</v>
      </c>
      <c r="C341" s="42"/>
      <c r="D341" s="32">
        <f>калькуляция!K341</f>
        <v>0</v>
      </c>
      <c r="E341" s="61">
        <f>калькуляция!L341</f>
        <v>0</v>
      </c>
    </row>
    <row r="342" spans="1:5" x14ac:dyDescent="0.25">
      <c r="A342" s="29"/>
      <c r="B342" s="54" t="s">
        <v>327</v>
      </c>
      <c r="C342" s="29" t="s">
        <v>364</v>
      </c>
      <c r="D342" s="32">
        <f>калькуляция!K342</f>
        <v>2.2784999999999997</v>
      </c>
      <c r="E342" s="61">
        <f>калькуляция!L342</f>
        <v>2.7341999999999995</v>
      </c>
    </row>
    <row r="343" spans="1:5" x14ac:dyDescent="0.25">
      <c r="A343" s="29"/>
      <c r="B343" s="54" t="s">
        <v>328</v>
      </c>
      <c r="C343" s="29" t="s">
        <v>364</v>
      </c>
      <c r="D343" s="32">
        <f>калькуляция!K343</f>
        <v>1.3965000000000001</v>
      </c>
      <c r="E343" s="61">
        <f>калькуляция!L343</f>
        <v>1.6758</v>
      </c>
    </row>
    <row r="344" spans="1:5" x14ac:dyDescent="0.25">
      <c r="A344" s="29" t="s">
        <v>247</v>
      </c>
      <c r="B344" s="54" t="s">
        <v>248</v>
      </c>
      <c r="C344" s="42"/>
      <c r="D344" s="32">
        <f>калькуляция!K344</f>
        <v>0</v>
      </c>
      <c r="E344" s="61">
        <f>калькуляция!L344</f>
        <v>0</v>
      </c>
    </row>
    <row r="345" spans="1:5" x14ac:dyDescent="0.25">
      <c r="A345" s="29"/>
      <c r="B345" s="54" t="s">
        <v>327</v>
      </c>
      <c r="C345" s="29" t="s">
        <v>364</v>
      </c>
      <c r="D345" s="32">
        <f>калькуляция!K345</f>
        <v>2.7930000000000001</v>
      </c>
      <c r="E345" s="61">
        <f>калькуляция!L345</f>
        <v>3.3515999999999999</v>
      </c>
    </row>
    <row r="346" spans="1:5" x14ac:dyDescent="0.25">
      <c r="A346" s="29"/>
      <c r="B346" s="54" t="s">
        <v>328</v>
      </c>
      <c r="C346" s="29" t="s">
        <v>364</v>
      </c>
      <c r="D346" s="32">
        <f>калькуляция!K346</f>
        <v>2.121</v>
      </c>
      <c r="E346" s="61">
        <f>калькуляция!L346</f>
        <v>2.5451999999999999</v>
      </c>
    </row>
    <row r="347" spans="1:5" ht="60" x14ac:dyDescent="0.25">
      <c r="A347" s="29" t="s">
        <v>405</v>
      </c>
      <c r="B347" s="54" t="s">
        <v>406</v>
      </c>
      <c r="C347" s="29"/>
      <c r="D347" s="32"/>
      <c r="E347" s="61"/>
    </row>
    <row r="348" spans="1:5" x14ac:dyDescent="0.25">
      <c r="A348" s="29" t="s">
        <v>407</v>
      </c>
      <c r="B348" s="54" t="s">
        <v>239</v>
      </c>
      <c r="C348" s="29"/>
      <c r="D348" s="32"/>
      <c r="E348" s="61"/>
    </row>
    <row r="349" spans="1:5" x14ac:dyDescent="0.25">
      <c r="A349" s="29"/>
      <c r="B349" s="54" t="s">
        <v>327</v>
      </c>
      <c r="C349" s="29" t="s">
        <v>364</v>
      </c>
      <c r="D349" s="32">
        <f>калькуляция!K349</f>
        <v>2.73</v>
      </c>
      <c r="E349" s="61">
        <f>калькуляция!L349</f>
        <v>3.2759999999999998</v>
      </c>
    </row>
    <row r="350" spans="1:5" x14ac:dyDescent="0.25">
      <c r="A350" s="29"/>
      <c r="B350" s="54" t="s">
        <v>328</v>
      </c>
      <c r="C350" s="29" t="s">
        <v>364</v>
      </c>
      <c r="D350" s="32">
        <f>калькуляция!K350</f>
        <v>1.6800000000000002</v>
      </c>
      <c r="E350" s="61">
        <f>калькуляция!L350</f>
        <v>2.016</v>
      </c>
    </row>
    <row r="351" spans="1:5" ht="30" x14ac:dyDescent="0.25">
      <c r="A351" s="29" t="s">
        <v>408</v>
      </c>
      <c r="B351" s="54" t="s">
        <v>249</v>
      </c>
      <c r="C351" s="29"/>
      <c r="D351" s="32"/>
      <c r="E351" s="61"/>
    </row>
    <row r="352" spans="1:5" x14ac:dyDescent="0.25">
      <c r="A352" s="29"/>
      <c r="B352" s="54" t="s">
        <v>327</v>
      </c>
      <c r="C352" s="29" t="s">
        <v>364</v>
      </c>
      <c r="D352" s="32">
        <f>калькуляция!K352</f>
        <v>5.8379999999999992</v>
      </c>
      <c r="E352" s="61">
        <f>калькуляция!L352</f>
        <v>7.0055999999999985</v>
      </c>
    </row>
    <row r="353" spans="1:5" x14ac:dyDescent="0.25">
      <c r="A353" s="29"/>
      <c r="B353" s="54" t="s">
        <v>328</v>
      </c>
      <c r="C353" s="29" t="s">
        <v>364</v>
      </c>
      <c r="D353" s="32">
        <f>калькуляция!K353</f>
        <v>4.7879999999999994</v>
      </c>
      <c r="E353" s="61">
        <f>калькуляция!L353</f>
        <v>5.7455999999999987</v>
      </c>
    </row>
    <row r="354" spans="1:5" ht="30" x14ac:dyDescent="0.25">
      <c r="A354" s="29" t="s">
        <v>409</v>
      </c>
      <c r="B354" s="54" t="s">
        <v>410</v>
      </c>
      <c r="C354" s="29"/>
      <c r="D354" s="32"/>
      <c r="E354" s="61"/>
    </row>
    <row r="355" spans="1:5" x14ac:dyDescent="0.25">
      <c r="A355" s="29" t="s">
        <v>411</v>
      </c>
      <c r="B355" s="54" t="s">
        <v>239</v>
      </c>
      <c r="C355" s="29"/>
      <c r="D355" s="32"/>
      <c r="E355" s="61"/>
    </row>
    <row r="356" spans="1:5" x14ac:dyDescent="0.25">
      <c r="A356" s="29"/>
      <c r="B356" s="54" t="s">
        <v>327</v>
      </c>
      <c r="C356" s="29" t="s">
        <v>364</v>
      </c>
      <c r="D356" s="32">
        <f>калькуляция!K356</f>
        <v>2.73</v>
      </c>
      <c r="E356" s="61">
        <f>калькуляция!L356</f>
        <v>3.2759999999999998</v>
      </c>
    </row>
    <row r="357" spans="1:5" x14ac:dyDescent="0.25">
      <c r="A357" s="29"/>
      <c r="B357" s="54" t="s">
        <v>328</v>
      </c>
      <c r="C357" s="29" t="s">
        <v>364</v>
      </c>
      <c r="D357" s="32">
        <f>калькуляция!K357</f>
        <v>1.6800000000000002</v>
      </c>
      <c r="E357" s="61">
        <f>калькуляция!L357</f>
        <v>2.016</v>
      </c>
    </row>
    <row r="358" spans="1:5" x14ac:dyDescent="0.25">
      <c r="A358" s="29" t="s">
        <v>412</v>
      </c>
      <c r="B358" s="54" t="s">
        <v>248</v>
      </c>
      <c r="C358" s="29"/>
      <c r="D358" s="32"/>
      <c r="E358" s="61"/>
    </row>
    <row r="359" spans="1:5" x14ac:dyDescent="0.25">
      <c r="A359" s="29"/>
      <c r="B359" s="54" t="s">
        <v>327</v>
      </c>
      <c r="C359" s="29" t="s">
        <v>364</v>
      </c>
      <c r="D359" s="32">
        <f>калькуляция!K359</f>
        <v>4.2104999999999997</v>
      </c>
      <c r="E359" s="61">
        <f>калькуляция!L359</f>
        <v>5.0525999999999991</v>
      </c>
    </row>
    <row r="360" spans="1:5" x14ac:dyDescent="0.25">
      <c r="A360" s="29"/>
      <c r="B360" s="54" t="s">
        <v>328</v>
      </c>
      <c r="C360" s="29" t="s">
        <v>364</v>
      </c>
      <c r="D360" s="32">
        <f>калькуляция!K360</f>
        <v>3.1604999999999999</v>
      </c>
      <c r="E360" s="61">
        <f>калькуляция!L360</f>
        <v>3.7925999999999997</v>
      </c>
    </row>
    <row r="361" spans="1:5" ht="28.5" x14ac:dyDescent="0.25">
      <c r="A361" s="66" t="s">
        <v>250</v>
      </c>
      <c r="B361" s="67" t="s">
        <v>251</v>
      </c>
      <c r="C361" s="42"/>
      <c r="D361" s="32">
        <f>калькуляция!K361</f>
        <v>0</v>
      </c>
      <c r="E361" s="61">
        <f>калькуляция!L361</f>
        <v>0</v>
      </c>
    </row>
    <row r="362" spans="1:5" x14ac:dyDescent="0.25">
      <c r="A362" s="29" t="s">
        <v>252</v>
      </c>
      <c r="B362" s="54" t="s">
        <v>239</v>
      </c>
      <c r="C362" s="42"/>
      <c r="D362" s="32">
        <f>калькуляция!K362</f>
        <v>0</v>
      </c>
      <c r="E362" s="61">
        <f>калькуляция!L362</f>
        <v>0</v>
      </c>
    </row>
    <row r="363" spans="1:5" x14ac:dyDescent="0.25">
      <c r="A363" s="29"/>
      <c r="B363" s="54" t="s">
        <v>327</v>
      </c>
      <c r="C363" s="29" t="s">
        <v>364</v>
      </c>
      <c r="D363" s="32">
        <f>калькуляция!K363</f>
        <v>2.9609999999999999</v>
      </c>
      <c r="E363" s="61">
        <f>калькуляция!L363</f>
        <v>3.5531999999999999</v>
      </c>
    </row>
    <row r="364" spans="1:5" x14ac:dyDescent="0.25">
      <c r="A364" s="29"/>
      <c r="B364" s="54" t="s">
        <v>328</v>
      </c>
      <c r="C364" s="29" t="s">
        <v>364</v>
      </c>
      <c r="D364" s="32">
        <f>калькуляция!K364</f>
        <v>2.0265</v>
      </c>
      <c r="E364" s="61">
        <f>калькуляция!L364</f>
        <v>2.4318</v>
      </c>
    </row>
    <row r="365" spans="1:5" x14ac:dyDescent="0.25">
      <c r="A365" s="29" t="s">
        <v>253</v>
      </c>
      <c r="B365" s="54" t="s">
        <v>248</v>
      </c>
      <c r="C365" s="42"/>
      <c r="D365" s="32">
        <f>калькуляция!K365</f>
        <v>0</v>
      </c>
      <c r="E365" s="61">
        <f>калькуляция!L365</f>
        <v>0</v>
      </c>
    </row>
    <row r="366" spans="1:5" x14ac:dyDescent="0.25">
      <c r="A366" s="29"/>
      <c r="B366" s="54" t="s">
        <v>327</v>
      </c>
      <c r="C366" s="29" t="s">
        <v>364</v>
      </c>
      <c r="D366" s="32">
        <f>калькуляция!K366</f>
        <v>5.3655000000000017</v>
      </c>
      <c r="E366" s="61">
        <f>калькуляция!L366</f>
        <v>6.4386000000000019</v>
      </c>
    </row>
    <row r="367" spans="1:5" x14ac:dyDescent="0.25">
      <c r="A367" s="29"/>
      <c r="B367" s="54" t="s">
        <v>328</v>
      </c>
      <c r="C367" s="29" t="s">
        <v>364</v>
      </c>
      <c r="D367" s="32">
        <f>калькуляция!K367</f>
        <v>4.5884999999999998</v>
      </c>
      <c r="E367" s="61">
        <f>калькуляция!L367</f>
        <v>5.5061999999999998</v>
      </c>
    </row>
    <row r="368" spans="1:5" ht="28.5" x14ac:dyDescent="0.25">
      <c r="A368" s="66" t="s">
        <v>254</v>
      </c>
      <c r="B368" s="67" t="s">
        <v>255</v>
      </c>
      <c r="C368" s="42"/>
      <c r="D368" s="32">
        <f>калькуляция!K368</f>
        <v>0</v>
      </c>
      <c r="E368" s="61">
        <f>калькуляция!L368</f>
        <v>0</v>
      </c>
    </row>
    <row r="369" spans="1:5" ht="30" x14ac:dyDescent="0.25">
      <c r="A369" s="29" t="s">
        <v>256</v>
      </c>
      <c r="B369" s="54" t="s">
        <v>205</v>
      </c>
      <c r="C369" s="42"/>
      <c r="D369" s="32">
        <f>калькуляция!K369</f>
        <v>0</v>
      </c>
      <c r="E369" s="61">
        <f>калькуляция!L369</f>
        <v>0</v>
      </c>
    </row>
    <row r="370" spans="1:5" x14ac:dyDescent="0.25">
      <c r="A370" s="29"/>
      <c r="B370" s="54" t="s">
        <v>327</v>
      </c>
      <c r="C370" s="29" t="s">
        <v>364</v>
      </c>
      <c r="D370" s="32">
        <f>калькуляция!K370</f>
        <v>1.8374999999999999</v>
      </c>
      <c r="E370" s="61">
        <f>калькуляция!L370</f>
        <v>2.2049999999999996</v>
      </c>
    </row>
    <row r="371" spans="1:5" x14ac:dyDescent="0.25">
      <c r="A371" s="29"/>
      <c r="B371" s="54" t="s">
        <v>328</v>
      </c>
      <c r="C371" s="29" t="s">
        <v>364</v>
      </c>
      <c r="D371" s="32">
        <f>калькуляция!K371</f>
        <v>1.2284999999999999</v>
      </c>
      <c r="E371" s="61">
        <f>калькуляция!L371</f>
        <v>1.4742</v>
      </c>
    </row>
    <row r="372" spans="1:5" ht="47.25" customHeight="1" x14ac:dyDescent="0.25">
      <c r="A372" s="29" t="s">
        <v>257</v>
      </c>
      <c r="B372" s="54" t="s">
        <v>249</v>
      </c>
      <c r="C372" s="42"/>
      <c r="D372" s="32">
        <f>калькуляция!K372</f>
        <v>0</v>
      </c>
      <c r="E372" s="61">
        <f>калькуляция!L372</f>
        <v>0</v>
      </c>
    </row>
    <row r="373" spans="1:5" x14ac:dyDescent="0.25">
      <c r="A373" s="29"/>
      <c r="B373" s="54" t="s">
        <v>327</v>
      </c>
      <c r="C373" s="29" t="s">
        <v>364</v>
      </c>
      <c r="D373" s="32">
        <f>калькуляция!K373</f>
        <v>3.6854999999999989</v>
      </c>
      <c r="E373" s="61">
        <f>калькуляция!L373</f>
        <v>4.4225999999999983</v>
      </c>
    </row>
    <row r="374" spans="1:5" x14ac:dyDescent="0.25">
      <c r="A374" s="29"/>
      <c r="B374" s="54" t="s">
        <v>328</v>
      </c>
      <c r="C374" s="29" t="s">
        <v>364</v>
      </c>
      <c r="D374" s="32">
        <f>калькуляция!K374</f>
        <v>3.0765000000000002</v>
      </c>
      <c r="E374" s="61">
        <f>калькуляция!L374</f>
        <v>3.6918000000000002</v>
      </c>
    </row>
    <row r="375" spans="1:5" ht="51.75" customHeight="1" x14ac:dyDescent="0.25">
      <c r="A375" s="66" t="s">
        <v>258</v>
      </c>
      <c r="B375" s="67" t="s">
        <v>259</v>
      </c>
      <c r="C375" s="42"/>
      <c r="D375" s="32">
        <f>калькуляция!K375</f>
        <v>0</v>
      </c>
      <c r="E375" s="61">
        <f>калькуляция!L375</f>
        <v>0</v>
      </c>
    </row>
    <row r="376" spans="1:5" ht="30" x14ac:dyDescent="0.25">
      <c r="A376" s="29" t="s">
        <v>260</v>
      </c>
      <c r="B376" s="54" t="s">
        <v>205</v>
      </c>
      <c r="C376" s="42"/>
      <c r="D376" s="32">
        <f>калькуляция!K376</f>
        <v>0</v>
      </c>
      <c r="E376" s="61">
        <f>калькуляция!L376</f>
        <v>0</v>
      </c>
    </row>
    <row r="377" spans="1:5" x14ac:dyDescent="0.25">
      <c r="A377" s="29"/>
      <c r="B377" s="54" t="s">
        <v>327</v>
      </c>
      <c r="C377" s="29" t="s">
        <v>364</v>
      </c>
      <c r="D377" s="32">
        <f>калькуляция!K377</f>
        <v>3.0135000000000005</v>
      </c>
      <c r="E377" s="61">
        <f>калькуляция!L377</f>
        <v>3.6162000000000005</v>
      </c>
    </row>
    <row r="378" spans="1:5" x14ac:dyDescent="0.25">
      <c r="A378" s="29"/>
      <c r="B378" s="54" t="s">
        <v>328</v>
      </c>
      <c r="C378" s="29" t="s">
        <v>364</v>
      </c>
      <c r="D378" s="32">
        <f>калькуляция!K378</f>
        <v>1.7639999999999998</v>
      </c>
      <c r="E378" s="61">
        <f>калькуляция!L378</f>
        <v>2.1167999999999996</v>
      </c>
    </row>
    <row r="379" spans="1:5" ht="34.5" customHeight="1" x14ac:dyDescent="0.25">
      <c r="A379" s="29" t="s">
        <v>261</v>
      </c>
      <c r="B379" s="54" t="s">
        <v>262</v>
      </c>
      <c r="C379" s="42"/>
      <c r="D379" s="32">
        <f>калькуляция!K379</f>
        <v>0</v>
      </c>
      <c r="E379" s="61">
        <f>калькуляция!L379</f>
        <v>0</v>
      </c>
    </row>
    <row r="380" spans="1:5" x14ac:dyDescent="0.25">
      <c r="A380" s="29"/>
      <c r="B380" s="54" t="s">
        <v>327</v>
      </c>
      <c r="C380" s="29" t="s">
        <v>364</v>
      </c>
      <c r="D380" s="32">
        <f>калькуляция!K380</f>
        <v>4.7564999999999991</v>
      </c>
      <c r="E380" s="61">
        <f>калькуляция!L380</f>
        <v>5.7077999999999989</v>
      </c>
    </row>
    <row r="381" spans="1:5" x14ac:dyDescent="0.25">
      <c r="A381" s="29"/>
      <c r="B381" s="54" t="s">
        <v>328</v>
      </c>
      <c r="C381" s="29" t="s">
        <v>364</v>
      </c>
      <c r="D381" s="32">
        <f>калькуляция!K381</f>
        <v>3.5175000000000001</v>
      </c>
      <c r="E381" s="61">
        <f>калькуляция!L381</f>
        <v>4.2210000000000001</v>
      </c>
    </row>
    <row r="382" spans="1:5" ht="47.25" customHeight="1" x14ac:dyDescent="0.25">
      <c r="A382" s="66" t="s">
        <v>263</v>
      </c>
      <c r="B382" s="67" t="s">
        <v>264</v>
      </c>
      <c r="C382" s="42"/>
      <c r="D382" s="32">
        <f>калькуляция!K382</f>
        <v>0</v>
      </c>
      <c r="E382" s="61">
        <f>калькуляция!L382</f>
        <v>0</v>
      </c>
    </row>
    <row r="383" spans="1:5" ht="30" x14ac:dyDescent="0.25">
      <c r="A383" s="29" t="s">
        <v>265</v>
      </c>
      <c r="B383" s="54" t="s">
        <v>205</v>
      </c>
      <c r="C383" s="42"/>
      <c r="D383" s="32">
        <f>калькуляция!K383</f>
        <v>0</v>
      </c>
      <c r="E383" s="61">
        <f>калькуляция!L383</f>
        <v>0</v>
      </c>
    </row>
    <row r="384" spans="1:5" x14ac:dyDescent="0.25">
      <c r="A384" s="29"/>
      <c r="B384" s="54" t="s">
        <v>327</v>
      </c>
      <c r="C384" s="29" t="s">
        <v>364</v>
      </c>
      <c r="D384" s="32">
        <f>калькуляция!K384</f>
        <v>0.89249999999999996</v>
      </c>
      <c r="E384" s="61">
        <f>калькуляция!L384</f>
        <v>1.071</v>
      </c>
    </row>
    <row r="385" spans="1:5" x14ac:dyDescent="0.25">
      <c r="A385" s="29"/>
      <c r="B385" s="54" t="s">
        <v>328</v>
      </c>
      <c r="C385" s="29" t="s">
        <v>364</v>
      </c>
      <c r="D385" s="32">
        <f>калькуляция!K385</f>
        <v>0.46199999999999997</v>
      </c>
      <c r="E385" s="61">
        <f>калькуляция!L385</f>
        <v>0.55439999999999989</v>
      </c>
    </row>
    <row r="386" spans="1:5" ht="51" customHeight="1" x14ac:dyDescent="0.25">
      <c r="A386" s="29" t="s">
        <v>266</v>
      </c>
      <c r="B386" s="54" t="s">
        <v>267</v>
      </c>
      <c r="C386" s="42"/>
      <c r="D386" s="32">
        <f>калькуляция!K386</f>
        <v>0</v>
      </c>
      <c r="E386" s="61">
        <f>калькуляция!L386</f>
        <v>0</v>
      </c>
    </row>
    <row r="387" spans="1:5" x14ac:dyDescent="0.25">
      <c r="A387" s="29"/>
      <c r="B387" s="54" t="s">
        <v>327</v>
      </c>
      <c r="C387" s="29" t="s">
        <v>364</v>
      </c>
      <c r="D387" s="32">
        <f>калькуляция!K387</f>
        <v>2.0054999999999996</v>
      </c>
      <c r="E387" s="61">
        <f>калькуляция!L387</f>
        <v>2.4065999999999996</v>
      </c>
    </row>
    <row r="388" spans="1:5" x14ac:dyDescent="0.25">
      <c r="A388" s="29"/>
      <c r="B388" s="54" t="s">
        <v>328</v>
      </c>
      <c r="C388" s="29" t="s">
        <v>364</v>
      </c>
      <c r="D388" s="32">
        <f>калькуляция!K388</f>
        <v>1.0920000000000001</v>
      </c>
      <c r="E388" s="61">
        <f>калькуляция!L388</f>
        <v>1.3104</v>
      </c>
    </row>
    <row r="389" spans="1:5" ht="28.5" x14ac:dyDescent="0.25">
      <c r="A389" s="66" t="s">
        <v>268</v>
      </c>
      <c r="B389" s="67" t="s">
        <v>269</v>
      </c>
      <c r="C389" s="42"/>
      <c r="D389" s="32">
        <f>калькуляция!K389</f>
        <v>0</v>
      </c>
      <c r="E389" s="61">
        <f>калькуляция!L389</f>
        <v>0</v>
      </c>
    </row>
    <row r="390" spans="1:5" ht="30" x14ac:dyDescent="0.25">
      <c r="A390" s="29" t="s">
        <v>270</v>
      </c>
      <c r="B390" s="54" t="s">
        <v>205</v>
      </c>
      <c r="C390" s="42"/>
      <c r="D390" s="32">
        <f>калькуляция!K390</f>
        <v>0</v>
      </c>
      <c r="E390" s="61">
        <f>калькуляция!L390</f>
        <v>0</v>
      </c>
    </row>
    <row r="391" spans="1:5" x14ac:dyDescent="0.25">
      <c r="A391" s="29"/>
      <c r="B391" s="54" t="s">
        <v>327</v>
      </c>
      <c r="C391" s="29" t="s">
        <v>364</v>
      </c>
      <c r="D391" s="32">
        <f>калькуляция!K391</f>
        <v>1.1340000000000001</v>
      </c>
      <c r="E391" s="61">
        <f>калькуляция!L391</f>
        <v>1.3608</v>
      </c>
    </row>
    <row r="392" spans="1:5" x14ac:dyDescent="0.25">
      <c r="A392" s="29"/>
      <c r="B392" s="54" t="s">
        <v>328</v>
      </c>
      <c r="C392" s="29" t="s">
        <v>364</v>
      </c>
      <c r="D392" s="32">
        <f>калькуляция!K392</f>
        <v>0.57750000000000012</v>
      </c>
      <c r="E392" s="61">
        <f>калькуляция!L392</f>
        <v>0.69300000000000017</v>
      </c>
    </row>
    <row r="393" spans="1:5" ht="48" customHeight="1" x14ac:dyDescent="0.25">
      <c r="A393" s="29" t="s">
        <v>271</v>
      </c>
      <c r="B393" s="54" t="s">
        <v>267</v>
      </c>
      <c r="C393" s="42"/>
      <c r="D393" s="32">
        <f>калькуляция!K393</f>
        <v>0</v>
      </c>
      <c r="E393" s="61">
        <f>калькуляция!L393</f>
        <v>0</v>
      </c>
    </row>
    <row r="394" spans="1:5" x14ac:dyDescent="0.25">
      <c r="A394" s="29"/>
      <c r="B394" s="54" t="s">
        <v>327</v>
      </c>
      <c r="C394" s="29" t="s">
        <v>364</v>
      </c>
      <c r="D394" s="32">
        <f>калькуляция!K394</f>
        <v>1.9215000000000002</v>
      </c>
      <c r="E394" s="61">
        <f>калькуляция!L394</f>
        <v>2.3058000000000001</v>
      </c>
    </row>
    <row r="395" spans="1:5" x14ac:dyDescent="0.25">
      <c r="A395" s="29"/>
      <c r="B395" s="54" t="s">
        <v>328</v>
      </c>
      <c r="C395" s="29" t="s">
        <v>364</v>
      </c>
      <c r="D395" s="32">
        <f>калькуляция!K395</f>
        <v>1.008</v>
      </c>
      <c r="E395" s="61">
        <f>калькуляция!L395</f>
        <v>1.2096</v>
      </c>
    </row>
    <row r="396" spans="1:5" x14ac:dyDescent="0.25">
      <c r="A396" s="66" t="s">
        <v>272</v>
      </c>
      <c r="B396" s="67" t="s">
        <v>273</v>
      </c>
      <c r="C396" s="42"/>
      <c r="D396" s="32">
        <f>калькуляция!K396</f>
        <v>0</v>
      </c>
      <c r="E396" s="61">
        <f>калькуляция!L396</f>
        <v>0</v>
      </c>
    </row>
    <row r="397" spans="1:5" x14ac:dyDescent="0.25">
      <c r="A397" s="29"/>
      <c r="B397" s="54" t="s">
        <v>327</v>
      </c>
      <c r="C397" s="29" t="s">
        <v>364</v>
      </c>
      <c r="D397" s="32">
        <f>калькуляция!K397</f>
        <v>2.1944999999999997</v>
      </c>
      <c r="E397" s="61">
        <f>калькуляция!L397</f>
        <v>2.6333999999999995</v>
      </c>
    </row>
    <row r="398" spans="1:5" x14ac:dyDescent="0.25">
      <c r="A398" s="29"/>
      <c r="B398" s="54" t="s">
        <v>328</v>
      </c>
      <c r="C398" s="29" t="s">
        <v>364</v>
      </c>
      <c r="D398" s="32">
        <f>калькуляция!K398</f>
        <v>2.1944999999999997</v>
      </c>
      <c r="E398" s="61">
        <f>калькуляция!L398</f>
        <v>2.6333999999999995</v>
      </c>
    </row>
    <row r="399" spans="1:5" ht="46.5" customHeight="1" x14ac:dyDescent="0.25">
      <c r="A399" s="66" t="s">
        <v>274</v>
      </c>
      <c r="B399" s="67" t="s">
        <v>275</v>
      </c>
      <c r="C399" s="42"/>
      <c r="D399" s="32">
        <f>калькуляция!K399</f>
        <v>0</v>
      </c>
      <c r="E399" s="61">
        <f>калькуляция!L399</f>
        <v>0</v>
      </c>
    </row>
    <row r="400" spans="1:5" x14ac:dyDescent="0.25">
      <c r="A400" s="29"/>
      <c r="B400" s="54" t="s">
        <v>327</v>
      </c>
      <c r="C400" s="29" t="s">
        <v>364</v>
      </c>
      <c r="D400" s="32">
        <f>калькуляция!K400</f>
        <v>1.7114999999999991</v>
      </c>
      <c r="E400" s="61">
        <f>калькуляция!L400</f>
        <v>2.053799999999999</v>
      </c>
    </row>
    <row r="401" spans="1:5" x14ac:dyDescent="0.25">
      <c r="A401" s="29"/>
      <c r="B401" s="54" t="s">
        <v>328</v>
      </c>
      <c r="C401" s="29" t="s">
        <v>364</v>
      </c>
      <c r="D401" s="32">
        <f>калькуляция!K401</f>
        <v>0.78749999999999964</v>
      </c>
      <c r="E401" s="61">
        <f>калькуляция!L401</f>
        <v>0.94499999999999951</v>
      </c>
    </row>
    <row r="402" spans="1:5" ht="51" customHeight="1" x14ac:dyDescent="0.25">
      <c r="A402" s="66" t="s">
        <v>276</v>
      </c>
      <c r="B402" s="67" t="s">
        <v>277</v>
      </c>
      <c r="C402" s="42"/>
      <c r="D402" s="32">
        <f>калькуляция!K402</f>
        <v>0</v>
      </c>
      <c r="E402" s="61">
        <f>калькуляция!L402</f>
        <v>0</v>
      </c>
    </row>
    <row r="403" spans="1:5" x14ac:dyDescent="0.25">
      <c r="A403" s="29"/>
      <c r="B403" s="54" t="s">
        <v>327</v>
      </c>
      <c r="C403" s="29" t="s">
        <v>364</v>
      </c>
      <c r="D403" s="32">
        <f>калькуляция!K403</f>
        <v>2.5724999999999998</v>
      </c>
      <c r="E403" s="61">
        <f>калькуляция!L403</f>
        <v>3.0869999999999997</v>
      </c>
    </row>
    <row r="404" spans="1:5" x14ac:dyDescent="0.25">
      <c r="A404" s="29"/>
      <c r="B404" s="54" t="s">
        <v>328</v>
      </c>
      <c r="C404" s="29" t="s">
        <v>364</v>
      </c>
      <c r="D404" s="32">
        <f>калькуляция!K404</f>
        <v>2.5724999999999998</v>
      </c>
      <c r="E404" s="61">
        <f>калькуляция!L404</f>
        <v>3.0869999999999997</v>
      </c>
    </row>
    <row r="405" spans="1:5" ht="45" x14ac:dyDescent="0.25">
      <c r="A405" s="66" t="s">
        <v>428</v>
      </c>
      <c r="B405" s="124" t="s">
        <v>429</v>
      </c>
      <c r="C405" s="29"/>
      <c r="D405" s="32">
        <f>калькуляция!K405</f>
        <v>0</v>
      </c>
      <c r="E405" s="61">
        <f>калькуляция!L405</f>
        <v>0</v>
      </c>
    </row>
    <row r="406" spans="1:5" x14ac:dyDescent="0.25">
      <c r="A406" s="29"/>
      <c r="B406" s="54" t="s">
        <v>327</v>
      </c>
      <c r="C406" s="29" t="s">
        <v>364</v>
      </c>
      <c r="D406" s="32">
        <f>калькуляция!K406</f>
        <v>4.3260000000000005</v>
      </c>
      <c r="E406" s="61">
        <f>калькуляция!L406</f>
        <v>5.1912000000000003</v>
      </c>
    </row>
    <row r="407" spans="1:5" x14ac:dyDescent="0.25">
      <c r="A407" s="29"/>
      <c r="B407" s="54" t="s">
        <v>328</v>
      </c>
      <c r="C407" s="29" t="s">
        <v>364</v>
      </c>
      <c r="D407" s="32">
        <f>калькуляция!K407</f>
        <v>4.3260000000000005</v>
      </c>
      <c r="E407" s="61">
        <f>калькуляция!L407</f>
        <v>5.1912000000000003</v>
      </c>
    </row>
    <row r="408" spans="1:5" x14ac:dyDescent="0.25">
      <c r="A408" s="106"/>
      <c r="B408" s="106"/>
      <c r="C408" s="105"/>
      <c r="D408" s="105"/>
      <c r="E408" s="61">
        <f>калькуляция!L408</f>
        <v>0</v>
      </c>
    </row>
    <row r="409" spans="1:5" x14ac:dyDescent="0.25">
      <c r="A409" s="9"/>
      <c r="B409" s="9"/>
      <c r="C409" s="10"/>
      <c r="D409" s="10"/>
      <c r="E409" s="10"/>
    </row>
    <row r="410" spans="1:5" x14ac:dyDescent="0.25">
      <c r="A410" s="9" t="s">
        <v>323</v>
      </c>
      <c r="B410" s="9"/>
      <c r="C410" s="10"/>
      <c r="D410" s="10" t="s">
        <v>424</v>
      </c>
      <c r="E410" s="10"/>
    </row>
    <row r="411" spans="1:5" x14ac:dyDescent="0.25">
      <c r="A411" s="9"/>
      <c r="B411" s="9"/>
      <c r="C411" s="10"/>
      <c r="D411" s="10"/>
      <c r="E411" s="10"/>
    </row>
    <row r="412" spans="1:5" x14ac:dyDescent="0.25">
      <c r="A412" s="9"/>
      <c r="B412" s="9"/>
      <c r="C412" s="10"/>
      <c r="D412" s="10"/>
      <c r="E412" s="10"/>
    </row>
    <row r="413" spans="1:5" x14ac:dyDescent="0.25">
      <c r="A413" s="9"/>
      <c r="B413" s="9"/>
      <c r="C413" s="10"/>
      <c r="D413" s="10"/>
      <c r="E413" s="10"/>
    </row>
    <row r="414" spans="1:5" x14ac:dyDescent="0.25">
      <c r="A414" s="9"/>
      <c r="B414" s="9"/>
      <c r="C414" s="10"/>
      <c r="D414" s="10"/>
      <c r="E414" s="10"/>
    </row>
    <row r="415" spans="1:5" x14ac:dyDescent="0.25">
      <c r="A415" s="9"/>
      <c r="B415" s="9"/>
      <c r="C415" s="10"/>
      <c r="D415" s="10"/>
      <c r="E415" s="10"/>
    </row>
    <row r="416" spans="1:5" x14ac:dyDescent="0.25">
      <c r="A416" s="9"/>
      <c r="B416" s="9"/>
      <c r="C416" s="10"/>
      <c r="D416" s="10"/>
      <c r="E416" s="10"/>
    </row>
    <row r="417" spans="1:5" x14ac:dyDescent="0.25">
      <c r="A417" s="9"/>
      <c r="B417" s="9"/>
      <c r="C417" s="10"/>
      <c r="D417" s="10"/>
      <c r="E417" s="10"/>
    </row>
    <row r="418" spans="1:5" x14ac:dyDescent="0.25">
      <c r="A418" s="9"/>
      <c r="B418" s="9"/>
      <c r="C418" s="10"/>
      <c r="D418" s="10"/>
      <c r="E418" s="10"/>
    </row>
    <row r="419" spans="1:5" x14ac:dyDescent="0.25">
      <c r="A419" s="9"/>
      <c r="B419" s="9"/>
      <c r="C419" s="10"/>
      <c r="D419" s="10"/>
      <c r="E419" s="10"/>
    </row>
    <row r="420" spans="1:5" x14ac:dyDescent="0.25">
      <c r="A420" s="9"/>
      <c r="B420" s="9"/>
      <c r="C420" s="10"/>
      <c r="D420" s="10"/>
      <c r="E420" s="10"/>
    </row>
    <row r="421" spans="1:5" x14ac:dyDescent="0.25">
      <c r="A421" s="9"/>
      <c r="B421" s="9"/>
      <c r="C421" s="10"/>
      <c r="D421" s="10"/>
      <c r="E421" s="10"/>
    </row>
    <row r="422" spans="1:5" x14ac:dyDescent="0.25">
      <c r="A422" s="9"/>
      <c r="B422" s="9"/>
      <c r="C422" s="10"/>
      <c r="D422" s="10"/>
      <c r="E422" s="10"/>
    </row>
    <row r="423" spans="1:5" x14ac:dyDescent="0.25">
      <c r="A423" s="9"/>
      <c r="B423" s="9"/>
      <c r="C423" s="10"/>
      <c r="D423" s="10"/>
      <c r="E423" s="10"/>
    </row>
    <row r="424" spans="1:5" x14ac:dyDescent="0.25">
      <c r="A424" s="9"/>
      <c r="B424" s="9"/>
      <c r="C424" s="10"/>
      <c r="D424" s="10"/>
      <c r="E424" s="10"/>
    </row>
    <row r="425" spans="1:5" x14ac:dyDescent="0.25">
      <c r="A425" s="9"/>
      <c r="B425" s="9"/>
      <c r="C425" s="10"/>
      <c r="D425" s="10"/>
      <c r="E425" s="10"/>
    </row>
    <row r="426" spans="1:5" x14ac:dyDescent="0.25">
      <c r="A426" s="9"/>
      <c r="B426" s="9"/>
      <c r="C426" s="10"/>
      <c r="D426" s="10"/>
      <c r="E426" s="10"/>
    </row>
    <row r="427" spans="1:5" x14ac:dyDescent="0.25">
      <c r="A427" s="9"/>
      <c r="B427" s="9"/>
      <c r="C427" s="10"/>
      <c r="D427" s="10"/>
      <c r="E427" s="10"/>
    </row>
    <row r="428" spans="1:5" x14ac:dyDescent="0.25">
      <c r="A428" s="9"/>
      <c r="B428" s="9"/>
      <c r="C428" s="10"/>
      <c r="D428" s="10"/>
      <c r="E428" s="10"/>
    </row>
    <row r="429" spans="1:5" x14ac:dyDescent="0.25">
      <c r="A429" s="9"/>
      <c r="B429" s="9"/>
      <c r="C429" s="10"/>
      <c r="D429" s="10"/>
      <c r="E429" s="10"/>
    </row>
    <row r="430" spans="1:5" x14ac:dyDescent="0.25">
      <c r="A430" s="9"/>
      <c r="B430" s="9"/>
      <c r="C430" s="10"/>
      <c r="D430" s="10"/>
      <c r="E430" s="10"/>
    </row>
    <row r="431" spans="1:5" x14ac:dyDescent="0.25">
      <c r="A431" s="9"/>
      <c r="B431" s="9"/>
      <c r="C431" s="10"/>
      <c r="D431" s="10"/>
      <c r="E431" s="10"/>
    </row>
    <row r="432" spans="1:5" x14ac:dyDescent="0.25">
      <c r="A432" s="9"/>
      <c r="B432" s="9"/>
      <c r="C432" s="10"/>
      <c r="D432" s="10"/>
      <c r="E432" s="10"/>
    </row>
    <row r="433" spans="1:5" x14ac:dyDescent="0.25">
      <c r="A433" s="9"/>
      <c r="B433" s="9"/>
      <c r="C433" s="10"/>
      <c r="D433" s="10"/>
      <c r="E433" s="10"/>
    </row>
    <row r="434" spans="1:5" x14ac:dyDescent="0.25">
      <c r="A434" s="9"/>
      <c r="B434" s="9"/>
      <c r="C434" s="10"/>
      <c r="D434" s="10"/>
      <c r="E434" s="10"/>
    </row>
    <row r="435" spans="1:5" x14ac:dyDescent="0.25">
      <c r="A435" s="9"/>
      <c r="B435" s="9"/>
      <c r="C435" s="10"/>
      <c r="D435" s="10"/>
      <c r="E435" s="10"/>
    </row>
    <row r="436" spans="1:5" x14ac:dyDescent="0.25">
      <c r="A436" s="9"/>
      <c r="B436" s="9"/>
      <c r="C436" s="10"/>
      <c r="D436" s="10"/>
      <c r="E436" s="10"/>
    </row>
    <row r="437" spans="1:5" x14ac:dyDescent="0.25">
      <c r="A437" s="9"/>
      <c r="B437" s="9"/>
      <c r="C437" s="10"/>
      <c r="D437" s="10"/>
      <c r="E437" s="10"/>
    </row>
    <row r="438" spans="1:5" x14ac:dyDescent="0.25">
      <c r="A438" s="9"/>
      <c r="B438" s="9"/>
      <c r="C438" s="10"/>
      <c r="D438" s="10"/>
      <c r="E438" s="10"/>
    </row>
    <row r="439" spans="1:5" x14ac:dyDescent="0.25">
      <c r="A439" s="9"/>
      <c r="B439" s="9"/>
      <c r="C439" s="10"/>
      <c r="D439" s="10"/>
      <c r="E439" s="10"/>
    </row>
    <row r="440" spans="1:5" x14ac:dyDescent="0.25">
      <c r="A440" s="9"/>
      <c r="B440" s="9"/>
      <c r="C440" s="10"/>
      <c r="D440" s="10"/>
      <c r="E440" s="10"/>
    </row>
    <row r="441" spans="1:5" x14ac:dyDescent="0.25">
      <c r="A441" s="9"/>
      <c r="B441" s="9"/>
      <c r="C441" s="10"/>
      <c r="D441" s="10"/>
      <c r="E441" s="10"/>
    </row>
    <row r="442" spans="1:5" x14ac:dyDescent="0.25">
      <c r="A442" s="9"/>
      <c r="B442" s="9"/>
      <c r="C442" s="10"/>
      <c r="D442" s="10"/>
      <c r="E442" s="10"/>
    </row>
    <row r="443" spans="1:5" x14ac:dyDescent="0.25">
      <c r="A443" s="9"/>
      <c r="B443" s="9"/>
      <c r="C443" s="10"/>
      <c r="D443" s="10"/>
      <c r="E443" s="10"/>
    </row>
    <row r="444" spans="1:5" x14ac:dyDescent="0.25">
      <c r="A444" s="9"/>
      <c r="B444" s="9"/>
      <c r="C444" s="10"/>
      <c r="D444" s="10"/>
      <c r="E444" s="10"/>
    </row>
    <row r="445" spans="1:5" x14ac:dyDescent="0.25">
      <c r="A445" s="9"/>
      <c r="B445" s="9"/>
      <c r="C445" s="10"/>
      <c r="D445" s="10"/>
      <c r="E445" s="10"/>
    </row>
    <row r="446" spans="1:5" x14ac:dyDescent="0.25">
      <c r="A446" s="9"/>
      <c r="B446" s="9"/>
      <c r="C446" s="10"/>
      <c r="D446" s="10"/>
      <c r="E446" s="10"/>
    </row>
    <row r="447" spans="1:5" x14ac:dyDescent="0.25">
      <c r="A447" s="9"/>
      <c r="B447" s="9"/>
      <c r="C447" s="10"/>
      <c r="D447" s="10"/>
      <c r="E447" s="10"/>
    </row>
    <row r="448" spans="1:5" x14ac:dyDescent="0.25">
      <c r="A448" s="9"/>
      <c r="B448" s="9"/>
      <c r="C448" s="10"/>
      <c r="D448" s="10"/>
      <c r="E448" s="10"/>
    </row>
    <row r="449" spans="1:5" x14ac:dyDescent="0.25">
      <c r="A449" s="9"/>
      <c r="B449" s="9"/>
      <c r="C449" s="10"/>
      <c r="D449" s="10"/>
      <c r="E449" s="10"/>
    </row>
    <row r="450" spans="1:5" x14ac:dyDescent="0.25">
      <c r="A450" s="9"/>
      <c r="B450" s="9"/>
      <c r="C450" s="10"/>
      <c r="D450" s="10"/>
      <c r="E450" s="10"/>
    </row>
    <row r="451" spans="1:5" x14ac:dyDescent="0.25">
      <c r="A451" s="9"/>
      <c r="B451" s="9"/>
      <c r="C451" s="10"/>
      <c r="D451" s="10"/>
      <c r="E451" s="10"/>
    </row>
    <row r="452" spans="1:5" x14ac:dyDescent="0.25">
      <c r="A452" s="9"/>
      <c r="B452" s="9"/>
      <c r="C452" s="10"/>
      <c r="D452" s="10"/>
      <c r="E452" s="10"/>
    </row>
    <row r="453" spans="1:5" x14ac:dyDescent="0.25">
      <c r="A453" s="9"/>
      <c r="B453" s="9"/>
      <c r="C453" s="10"/>
      <c r="D453" s="10"/>
      <c r="E453" s="10"/>
    </row>
    <row r="454" spans="1:5" x14ac:dyDescent="0.25">
      <c r="A454" s="9"/>
      <c r="B454" s="9"/>
      <c r="C454" s="10"/>
      <c r="D454" s="10"/>
      <c r="E454" s="10"/>
    </row>
    <row r="455" spans="1:5" x14ac:dyDescent="0.25">
      <c r="A455" s="9"/>
      <c r="B455" s="9"/>
      <c r="C455" s="10"/>
      <c r="D455" s="10"/>
      <c r="E455" s="10"/>
    </row>
    <row r="456" spans="1:5" x14ac:dyDescent="0.25">
      <c r="A456" s="9"/>
      <c r="B456" s="9"/>
      <c r="C456" s="10"/>
      <c r="D456" s="10"/>
      <c r="E456" s="10"/>
    </row>
    <row r="457" spans="1:5" x14ac:dyDescent="0.25">
      <c r="A457" s="9"/>
      <c r="B457" s="9"/>
      <c r="C457" s="10"/>
      <c r="D457" s="10"/>
      <c r="E457" s="10"/>
    </row>
    <row r="458" spans="1:5" x14ac:dyDescent="0.25">
      <c r="A458" s="9"/>
      <c r="B458" s="9"/>
      <c r="C458" s="10"/>
      <c r="D458" s="10"/>
      <c r="E458" s="10"/>
    </row>
    <row r="459" spans="1:5" x14ac:dyDescent="0.25">
      <c r="A459" s="9"/>
      <c r="B459" s="9"/>
      <c r="C459" s="10"/>
      <c r="D459" s="10"/>
      <c r="E459" s="10"/>
    </row>
    <row r="460" spans="1:5" x14ac:dyDescent="0.25">
      <c r="A460" s="9"/>
      <c r="B460" s="9"/>
      <c r="C460" s="10"/>
      <c r="D460" s="10"/>
      <c r="E460" s="10"/>
    </row>
    <row r="461" spans="1:5" x14ac:dyDescent="0.25">
      <c r="A461" s="9"/>
      <c r="B461" s="9"/>
      <c r="C461" s="10"/>
      <c r="D461" s="10"/>
      <c r="E461" s="10"/>
    </row>
    <row r="462" spans="1:5" x14ac:dyDescent="0.25">
      <c r="A462" s="9"/>
      <c r="B462" s="9"/>
      <c r="C462" s="10"/>
      <c r="D462" s="10"/>
      <c r="E462" s="10"/>
    </row>
    <row r="463" spans="1:5" x14ac:dyDescent="0.25">
      <c r="A463" s="9"/>
      <c r="B463" s="9"/>
      <c r="C463" s="10"/>
      <c r="D463" s="10"/>
      <c r="E463" s="10"/>
    </row>
    <row r="464" spans="1:5" x14ac:dyDescent="0.25">
      <c r="A464" s="9"/>
      <c r="B464" s="9"/>
      <c r="C464" s="10"/>
      <c r="D464" s="10"/>
      <c r="E464" s="10"/>
    </row>
    <row r="465" spans="1:5" x14ac:dyDescent="0.25">
      <c r="A465" s="9"/>
      <c r="B465" s="9"/>
      <c r="C465" s="10"/>
      <c r="D465" s="10"/>
      <c r="E465" s="10"/>
    </row>
    <row r="466" spans="1:5" x14ac:dyDescent="0.25">
      <c r="A466" s="9"/>
      <c r="B466" s="9"/>
      <c r="C466" s="10"/>
      <c r="D466" s="10"/>
      <c r="E466" s="10"/>
    </row>
    <row r="467" spans="1:5" x14ac:dyDescent="0.25">
      <c r="A467" s="9"/>
      <c r="B467" s="9"/>
      <c r="C467" s="10"/>
      <c r="D467" s="10"/>
      <c r="E467" s="10"/>
    </row>
    <row r="468" spans="1:5" x14ac:dyDescent="0.25">
      <c r="A468" s="9"/>
      <c r="B468" s="9"/>
      <c r="C468" s="10"/>
      <c r="D468" s="10"/>
      <c r="E468" s="10"/>
    </row>
    <row r="469" spans="1:5" x14ac:dyDescent="0.25">
      <c r="A469" s="9"/>
      <c r="B469" s="9"/>
      <c r="C469" s="10"/>
      <c r="D469" s="10"/>
      <c r="E469" s="10"/>
    </row>
    <row r="470" spans="1:5" x14ac:dyDescent="0.25">
      <c r="A470" s="9"/>
      <c r="B470" s="9"/>
      <c r="C470" s="10"/>
      <c r="D470" s="10"/>
      <c r="E470" s="10"/>
    </row>
    <row r="471" spans="1:5" x14ac:dyDescent="0.25">
      <c r="A471" s="9"/>
      <c r="B471" s="9"/>
      <c r="C471" s="10"/>
      <c r="D471" s="10"/>
      <c r="E471" s="10"/>
    </row>
    <row r="472" spans="1:5" x14ac:dyDescent="0.25">
      <c r="A472" s="9"/>
      <c r="B472" s="9"/>
      <c r="C472" s="10"/>
      <c r="D472" s="10"/>
      <c r="E472" s="10"/>
    </row>
    <row r="473" spans="1:5" x14ac:dyDescent="0.25">
      <c r="A473" s="9"/>
      <c r="B473" s="9"/>
      <c r="C473" s="10"/>
      <c r="D473" s="10"/>
      <c r="E473" s="10"/>
    </row>
    <row r="474" spans="1:5" x14ac:dyDescent="0.25">
      <c r="A474" s="9"/>
      <c r="B474" s="9"/>
      <c r="C474" s="10"/>
      <c r="D474" s="10"/>
      <c r="E474" s="10"/>
    </row>
    <row r="475" spans="1:5" x14ac:dyDescent="0.25">
      <c r="A475" s="9"/>
      <c r="B475" s="9"/>
      <c r="C475" s="10"/>
      <c r="D475" s="10"/>
      <c r="E475" s="10"/>
    </row>
    <row r="476" spans="1:5" x14ac:dyDescent="0.25">
      <c r="A476" s="9"/>
      <c r="B476" s="9"/>
      <c r="C476" s="10"/>
      <c r="D476" s="10"/>
      <c r="E476" s="10"/>
    </row>
    <row r="477" spans="1:5" x14ac:dyDescent="0.25">
      <c r="A477" s="9"/>
      <c r="B477" s="9"/>
      <c r="C477" s="10"/>
      <c r="D477" s="10"/>
      <c r="E477" s="10"/>
    </row>
    <row r="478" spans="1:5" x14ac:dyDescent="0.25">
      <c r="A478" s="9"/>
      <c r="B478" s="9"/>
      <c r="C478" s="10"/>
      <c r="D478" s="10"/>
      <c r="E478" s="10"/>
    </row>
    <row r="479" spans="1:5" x14ac:dyDescent="0.25">
      <c r="A479" s="9"/>
      <c r="B479" s="9"/>
      <c r="C479" s="10"/>
      <c r="D479" s="10"/>
      <c r="E479" s="10"/>
    </row>
    <row r="480" spans="1:5" x14ac:dyDescent="0.25">
      <c r="A480" s="9"/>
      <c r="B480" s="9"/>
      <c r="C480" s="10"/>
      <c r="D480" s="10"/>
      <c r="E480" s="10"/>
    </row>
    <row r="481" spans="1:5" x14ac:dyDescent="0.25">
      <c r="A481" s="9"/>
      <c r="B481" s="9"/>
      <c r="C481" s="10"/>
      <c r="D481" s="10"/>
      <c r="E481" s="10"/>
    </row>
    <row r="482" spans="1:5" x14ac:dyDescent="0.25">
      <c r="A482" s="9"/>
      <c r="B482" s="9"/>
      <c r="C482" s="10"/>
      <c r="D482" s="10"/>
      <c r="E482" s="10"/>
    </row>
    <row r="483" spans="1:5" x14ac:dyDescent="0.25">
      <c r="A483" s="9"/>
      <c r="B483" s="9"/>
      <c r="C483" s="10"/>
      <c r="D483" s="10"/>
      <c r="E483" s="10"/>
    </row>
    <row r="484" spans="1:5" x14ac:dyDescent="0.25">
      <c r="A484" s="9"/>
      <c r="B484" s="9"/>
      <c r="C484" s="10"/>
      <c r="D484" s="10"/>
      <c r="E484" s="10"/>
    </row>
    <row r="485" spans="1:5" x14ac:dyDescent="0.25">
      <c r="A485" s="9"/>
      <c r="B485" s="9"/>
      <c r="C485" s="10"/>
      <c r="D485" s="10"/>
      <c r="E485" s="10"/>
    </row>
    <row r="486" spans="1:5" x14ac:dyDescent="0.25">
      <c r="A486" s="9"/>
      <c r="B486" s="9"/>
      <c r="C486" s="10"/>
      <c r="D486" s="10"/>
      <c r="E486" s="10"/>
    </row>
    <row r="487" spans="1:5" x14ac:dyDescent="0.25">
      <c r="A487" s="9"/>
      <c r="B487" s="9"/>
      <c r="C487" s="10"/>
      <c r="D487" s="10"/>
      <c r="E487" s="10"/>
    </row>
    <row r="488" spans="1:5" x14ac:dyDescent="0.25">
      <c r="A488" s="9"/>
      <c r="B488" s="9"/>
      <c r="C488" s="10"/>
      <c r="D488" s="10"/>
      <c r="E488" s="10"/>
    </row>
    <row r="489" spans="1:5" x14ac:dyDescent="0.25">
      <c r="A489" s="9"/>
      <c r="B489" s="9"/>
      <c r="C489" s="10"/>
      <c r="D489" s="10"/>
      <c r="E489" s="10"/>
    </row>
    <row r="490" spans="1:5" x14ac:dyDescent="0.25">
      <c r="A490" s="9"/>
      <c r="B490" s="9"/>
      <c r="C490" s="10"/>
      <c r="D490" s="10"/>
      <c r="E490" s="10"/>
    </row>
    <row r="491" spans="1:5" x14ac:dyDescent="0.25">
      <c r="A491" s="9"/>
      <c r="B491" s="9"/>
      <c r="C491" s="10"/>
      <c r="D491" s="10"/>
      <c r="E491" s="10"/>
    </row>
    <row r="492" spans="1:5" x14ac:dyDescent="0.25">
      <c r="A492" s="9"/>
      <c r="B492" s="9"/>
      <c r="C492" s="10"/>
      <c r="D492" s="10"/>
      <c r="E492" s="10"/>
    </row>
    <row r="493" spans="1:5" x14ac:dyDescent="0.25">
      <c r="A493" s="9"/>
      <c r="B493" s="9"/>
      <c r="C493" s="10"/>
      <c r="D493" s="10"/>
      <c r="E493" s="10"/>
    </row>
    <row r="494" spans="1:5" x14ac:dyDescent="0.25">
      <c r="A494" s="9"/>
      <c r="B494" s="9"/>
      <c r="C494" s="10"/>
      <c r="D494" s="10"/>
      <c r="E494" s="10"/>
    </row>
    <row r="495" spans="1:5" x14ac:dyDescent="0.25">
      <c r="A495" s="9"/>
      <c r="B495" s="9"/>
      <c r="C495" s="10"/>
      <c r="D495" s="10"/>
      <c r="E495" s="10"/>
    </row>
    <row r="496" spans="1:5" x14ac:dyDescent="0.25">
      <c r="A496" s="9"/>
      <c r="B496" s="9"/>
      <c r="C496" s="10"/>
      <c r="D496" s="10"/>
      <c r="E496" s="10"/>
    </row>
    <row r="497" spans="1:5" x14ac:dyDescent="0.25">
      <c r="A497" s="9"/>
      <c r="B497" s="9"/>
      <c r="C497" s="10"/>
      <c r="D497" s="10"/>
      <c r="E497" s="10"/>
    </row>
    <row r="498" spans="1:5" x14ac:dyDescent="0.25">
      <c r="A498" s="9"/>
      <c r="B498" s="9"/>
      <c r="C498" s="10"/>
      <c r="D498" s="10"/>
      <c r="E498" s="10"/>
    </row>
    <row r="499" spans="1:5" x14ac:dyDescent="0.25">
      <c r="A499" s="9"/>
      <c r="B499" s="9"/>
      <c r="C499" s="10"/>
      <c r="D499" s="10"/>
      <c r="E499" s="10"/>
    </row>
    <row r="500" spans="1:5" x14ac:dyDescent="0.25">
      <c r="A500" s="9"/>
      <c r="B500" s="9"/>
      <c r="C500" s="10"/>
      <c r="D500" s="10"/>
      <c r="E500" s="10"/>
    </row>
    <row r="501" spans="1:5" x14ac:dyDescent="0.25">
      <c r="A501" s="9"/>
      <c r="B501" s="9"/>
      <c r="C501" s="10"/>
      <c r="D501" s="10"/>
      <c r="E501" s="10"/>
    </row>
    <row r="502" spans="1:5" x14ac:dyDescent="0.25">
      <c r="A502" s="9"/>
      <c r="B502" s="9"/>
      <c r="C502" s="10"/>
      <c r="D502" s="10"/>
      <c r="E502" s="10"/>
    </row>
    <row r="503" spans="1:5" x14ac:dyDescent="0.25">
      <c r="A503" s="9"/>
      <c r="B503" s="9"/>
      <c r="C503" s="10"/>
      <c r="D503" s="10"/>
      <c r="E503" s="10"/>
    </row>
    <row r="504" spans="1:5" x14ac:dyDescent="0.25">
      <c r="A504" s="9"/>
      <c r="B504" s="9"/>
      <c r="C504" s="10"/>
      <c r="D504" s="10"/>
      <c r="E504" s="10"/>
    </row>
    <row r="505" spans="1:5" x14ac:dyDescent="0.25">
      <c r="A505" s="9"/>
      <c r="B505" s="9"/>
      <c r="C505" s="10"/>
      <c r="D505" s="10"/>
      <c r="E505" s="10"/>
    </row>
    <row r="506" spans="1:5" x14ac:dyDescent="0.25">
      <c r="A506" s="9"/>
      <c r="B506" s="9"/>
      <c r="C506" s="10"/>
      <c r="D506" s="10"/>
      <c r="E506" s="10"/>
    </row>
    <row r="507" spans="1:5" x14ac:dyDescent="0.25">
      <c r="A507" s="9"/>
      <c r="B507" s="9"/>
      <c r="C507" s="10"/>
      <c r="D507" s="10"/>
      <c r="E507" s="10"/>
    </row>
    <row r="508" spans="1:5" x14ac:dyDescent="0.25">
      <c r="A508" s="9"/>
      <c r="B508" s="9"/>
      <c r="C508" s="10"/>
      <c r="D508" s="10"/>
      <c r="E508" s="10"/>
    </row>
    <row r="509" spans="1:5" x14ac:dyDescent="0.25">
      <c r="A509" s="9"/>
      <c r="B509" s="9"/>
      <c r="C509" s="10"/>
      <c r="D509" s="10"/>
      <c r="E509" s="10"/>
    </row>
    <row r="510" spans="1:5" x14ac:dyDescent="0.25">
      <c r="A510" s="9"/>
      <c r="B510" s="9"/>
      <c r="C510" s="10"/>
      <c r="D510" s="10"/>
      <c r="E510" s="10"/>
    </row>
    <row r="511" spans="1:5" x14ac:dyDescent="0.25">
      <c r="A511" s="9"/>
      <c r="B511" s="9"/>
      <c r="C511" s="10"/>
      <c r="D511" s="10"/>
      <c r="E511" s="10"/>
    </row>
    <row r="512" spans="1:5" x14ac:dyDescent="0.25">
      <c r="A512" s="9"/>
      <c r="B512" s="9"/>
      <c r="C512" s="10"/>
      <c r="D512" s="10"/>
      <c r="E512" s="10"/>
    </row>
    <row r="513" spans="1:5" x14ac:dyDescent="0.25">
      <c r="A513" s="9"/>
      <c r="B513" s="9"/>
      <c r="C513" s="10"/>
      <c r="D513" s="10"/>
      <c r="E513" s="10"/>
    </row>
    <row r="514" spans="1:5" x14ac:dyDescent="0.25">
      <c r="A514" s="9"/>
      <c r="B514" s="9"/>
      <c r="C514" s="10"/>
      <c r="D514" s="10"/>
      <c r="E514" s="10"/>
    </row>
    <row r="515" spans="1:5" x14ac:dyDescent="0.25">
      <c r="A515" s="9"/>
      <c r="B515" s="9"/>
      <c r="C515" s="10"/>
      <c r="D515" s="10"/>
      <c r="E515" s="10"/>
    </row>
    <row r="516" spans="1:5" x14ac:dyDescent="0.25">
      <c r="A516" s="9"/>
      <c r="B516" s="9"/>
      <c r="C516" s="10"/>
      <c r="D516" s="10"/>
      <c r="E516" s="10"/>
    </row>
    <row r="517" spans="1:5" x14ac:dyDescent="0.25">
      <c r="A517" s="9"/>
      <c r="B517" s="9"/>
      <c r="C517" s="10"/>
      <c r="D517" s="10"/>
      <c r="E517" s="10"/>
    </row>
    <row r="518" spans="1:5" x14ac:dyDescent="0.25">
      <c r="A518" s="9"/>
      <c r="B518" s="9"/>
      <c r="C518" s="10"/>
      <c r="D518" s="10"/>
      <c r="E518" s="10"/>
    </row>
    <row r="519" spans="1:5" x14ac:dyDescent="0.25">
      <c r="A519" s="9"/>
      <c r="B519" s="9"/>
      <c r="C519" s="10"/>
      <c r="D519" s="10"/>
      <c r="E519" s="10"/>
    </row>
    <row r="520" spans="1:5" x14ac:dyDescent="0.25">
      <c r="A520" s="9"/>
      <c r="B520" s="9"/>
      <c r="C520" s="10"/>
      <c r="D520" s="10"/>
      <c r="E520" s="10"/>
    </row>
    <row r="521" spans="1:5" x14ac:dyDescent="0.25">
      <c r="A521" s="9"/>
      <c r="B521" s="9"/>
      <c r="C521" s="10"/>
      <c r="D521" s="10"/>
      <c r="E521" s="10"/>
    </row>
    <row r="522" spans="1:5" x14ac:dyDescent="0.25">
      <c r="A522" s="9"/>
      <c r="B522" s="9"/>
      <c r="C522" s="10"/>
      <c r="D522" s="10"/>
      <c r="E522" s="10"/>
    </row>
    <row r="523" spans="1:5" x14ac:dyDescent="0.25">
      <c r="A523" s="9"/>
      <c r="B523" s="9"/>
      <c r="C523" s="10"/>
      <c r="D523" s="10"/>
      <c r="E523" s="10"/>
    </row>
    <row r="524" spans="1:5" x14ac:dyDescent="0.25">
      <c r="A524" s="9"/>
      <c r="B524" s="9"/>
      <c r="C524" s="10"/>
      <c r="D524" s="10"/>
      <c r="E524" s="10"/>
    </row>
    <row r="525" spans="1:5" x14ac:dyDescent="0.25">
      <c r="A525" s="9"/>
      <c r="B525" s="9"/>
      <c r="C525" s="10"/>
      <c r="D525" s="10"/>
      <c r="E525" s="10"/>
    </row>
    <row r="526" spans="1:5" x14ac:dyDescent="0.25">
      <c r="A526" s="9"/>
      <c r="B526" s="9"/>
      <c r="C526" s="10"/>
      <c r="D526" s="10"/>
      <c r="E526" s="10"/>
    </row>
    <row r="527" spans="1:5" x14ac:dyDescent="0.25">
      <c r="A527" s="9"/>
      <c r="B527" s="9"/>
      <c r="C527" s="10"/>
      <c r="D527" s="10"/>
      <c r="E527" s="10"/>
    </row>
    <row r="528" spans="1:5" x14ac:dyDescent="0.25">
      <c r="A528" s="9"/>
      <c r="B528" s="9"/>
      <c r="C528" s="10"/>
      <c r="D528" s="10"/>
      <c r="E528" s="10"/>
    </row>
    <row r="529" spans="1:5" x14ac:dyDescent="0.25">
      <c r="A529" s="9"/>
      <c r="B529" s="9"/>
      <c r="C529" s="10"/>
      <c r="D529" s="10"/>
      <c r="E529" s="10"/>
    </row>
    <row r="530" spans="1:5" x14ac:dyDescent="0.25">
      <c r="A530" s="9"/>
      <c r="B530" s="9"/>
      <c r="C530" s="10"/>
      <c r="D530" s="10"/>
      <c r="E530" s="10"/>
    </row>
    <row r="531" spans="1:5" x14ac:dyDescent="0.25">
      <c r="A531" s="9"/>
      <c r="B531" s="9"/>
      <c r="C531" s="10"/>
      <c r="D531" s="10"/>
      <c r="E531" s="10"/>
    </row>
    <row r="532" spans="1:5" x14ac:dyDescent="0.25">
      <c r="A532" s="9"/>
      <c r="B532" s="9"/>
      <c r="C532" s="10"/>
      <c r="D532" s="10"/>
      <c r="E532" s="10"/>
    </row>
    <row r="533" spans="1:5" x14ac:dyDescent="0.25">
      <c r="A533" s="9"/>
      <c r="B533" s="9"/>
      <c r="C533" s="10"/>
      <c r="D533" s="10"/>
      <c r="E533" s="10"/>
    </row>
    <row r="534" spans="1:5" x14ac:dyDescent="0.25">
      <c r="A534" s="9"/>
      <c r="B534" s="9"/>
      <c r="C534" s="10"/>
      <c r="D534" s="10"/>
      <c r="E534" s="10"/>
    </row>
    <row r="535" spans="1:5" x14ac:dyDescent="0.25">
      <c r="A535" s="9"/>
      <c r="B535" s="9"/>
      <c r="C535" s="10"/>
      <c r="D535" s="10"/>
      <c r="E535" s="10"/>
    </row>
    <row r="536" spans="1:5" x14ac:dyDescent="0.25">
      <c r="A536" s="9"/>
      <c r="B536" s="9"/>
      <c r="C536" s="10"/>
      <c r="D536" s="10"/>
      <c r="E536" s="10"/>
    </row>
    <row r="537" spans="1:5" x14ac:dyDescent="0.25">
      <c r="A537" s="9"/>
      <c r="B537" s="9"/>
      <c r="C537" s="10"/>
      <c r="D537" s="10"/>
      <c r="E537" s="10"/>
    </row>
    <row r="538" spans="1:5" x14ac:dyDescent="0.25">
      <c r="A538" s="9"/>
      <c r="B538" s="9"/>
      <c r="C538" s="10"/>
      <c r="D538" s="10"/>
      <c r="E538" s="10"/>
    </row>
    <row r="539" spans="1:5" x14ac:dyDescent="0.25">
      <c r="A539" s="9"/>
      <c r="B539" s="9"/>
      <c r="C539" s="10"/>
      <c r="D539" s="10"/>
      <c r="E539" s="10"/>
    </row>
    <row r="540" spans="1:5" x14ac:dyDescent="0.25">
      <c r="A540" s="9"/>
      <c r="B540" s="9"/>
      <c r="C540" s="10"/>
      <c r="D540" s="10"/>
      <c r="E540" s="10"/>
    </row>
    <row r="541" spans="1:5" x14ac:dyDescent="0.25">
      <c r="A541" s="9"/>
      <c r="B541" s="9"/>
      <c r="C541" s="10"/>
      <c r="D541" s="10"/>
      <c r="E541" s="10"/>
    </row>
    <row r="542" spans="1:5" x14ac:dyDescent="0.25">
      <c r="A542" s="9"/>
      <c r="B542" s="9"/>
      <c r="C542" s="10"/>
      <c r="D542" s="10"/>
      <c r="E542" s="10"/>
    </row>
    <row r="543" spans="1:5" x14ac:dyDescent="0.25">
      <c r="A543" s="9"/>
      <c r="B543" s="9"/>
      <c r="C543" s="10"/>
      <c r="D543" s="10"/>
      <c r="E543" s="10"/>
    </row>
    <row r="544" spans="1:5" x14ac:dyDescent="0.25">
      <c r="A544" s="9"/>
      <c r="B544" s="9"/>
      <c r="C544" s="10"/>
      <c r="D544" s="10"/>
      <c r="E544" s="10"/>
    </row>
    <row r="545" spans="1:5" x14ac:dyDescent="0.25">
      <c r="A545" s="9"/>
      <c r="B545" s="9"/>
      <c r="C545" s="10"/>
      <c r="D545" s="10"/>
      <c r="E545" s="10"/>
    </row>
    <row r="546" spans="1:5" x14ac:dyDescent="0.25">
      <c r="A546" s="9"/>
      <c r="B546" s="9"/>
      <c r="C546" s="10"/>
      <c r="D546" s="10"/>
      <c r="E546" s="10"/>
    </row>
    <row r="547" spans="1:5" x14ac:dyDescent="0.25">
      <c r="A547" s="9"/>
      <c r="B547" s="9"/>
      <c r="C547" s="10"/>
      <c r="D547" s="10"/>
      <c r="E547" s="10"/>
    </row>
    <row r="548" spans="1:5" x14ac:dyDescent="0.25">
      <c r="A548" s="9"/>
      <c r="B548" s="9"/>
      <c r="C548" s="10"/>
      <c r="D548" s="10"/>
      <c r="E548" s="10"/>
    </row>
    <row r="549" spans="1:5" x14ac:dyDescent="0.25">
      <c r="A549" s="9"/>
      <c r="B549" s="9"/>
      <c r="C549" s="10"/>
      <c r="D549" s="10"/>
      <c r="E549" s="10"/>
    </row>
    <row r="550" spans="1:5" x14ac:dyDescent="0.25">
      <c r="A550" s="9"/>
      <c r="B550" s="9"/>
      <c r="C550" s="10"/>
      <c r="D550" s="10"/>
      <c r="E550" s="10"/>
    </row>
    <row r="551" spans="1:5" x14ac:dyDescent="0.25">
      <c r="A551" s="9"/>
      <c r="B551" s="9"/>
      <c r="C551" s="10"/>
      <c r="D551" s="10"/>
      <c r="E551" s="10"/>
    </row>
    <row r="552" spans="1:5" x14ac:dyDescent="0.25">
      <c r="A552" s="9"/>
      <c r="B552" s="9"/>
      <c r="C552" s="10"/>
      <c r="D552" s="10"/>
      <c r="E552" s="10"/>
    </row>
    <row r="553" spans="1:5" x14ac:dyDescent="0.25">
      <c r="A553" s="9"/>
      <c r="B553" s="9"/>
      <c r="C553" s="10"/>
      <c r="D553" s="10"/>
      <c r="E553" s="10"/>
    </row>
    <row r="554" spans="1:5" x14ac:dyDescent="0.25">
      <c r="A554" s="9"/>
      <c r="B554" s="9"/>
      <c r="C554" s="10"/>
      <c r="D554" s="10"/>
      <c r="E554" s="10"/>
    </row>
    <row r="555" spans="1:5" x14ac:dyDescent="0.25">
      <c r="A555" s="9"/>
      <c r="B555" s="9"/>
      <c r="C555" s="10"/>
      <c r="D555" s="10"/>
      <c r="E555" s="10"/>
    </row>
    <row r="556" spans="1:5" x14ac:dyDescent="0.25">
      <c r="A556" s="9"/>
      <c r="B556" s="9"/>
      <c r="C556" s="10"/>
      <c r="D556" s="10"/>
      <c r="E556" s="10"/>
    </row>
    <row r="557" spans="1:5" x14ac:dyDescent="0.25">
      <c r="A557" s="9"/>
      <c r="B557" s="9"/>
      <c r="C557" s="10"/>
      <c r="D557" s="10"/>
      <c r="E557" s="10"/>
    </row>
    <row r="558" spans="1:5" x14ac:dyDescent="0.25">
      <c r="A558" s="9"/>
      <c r="B558" s="9"/>
      <c r="C558" s="10"/>
      <c r="D558" s="10"/>
      <c r="E558" s="10"/>
    </row>
    <row r="559" spans="1:5" x14ac:dyDescent="0.25">
      <c r="A559" s="9"/>
      <c r="B559" s="9"/>
      <c r="C559" s="10"/>
      <c r="D559" s="10"/>
      <c r="E559" s="10"/>
    </row>
    <row r="560" spans="1:5" x14ac:dyDescent="0.25">
      <c r="A560" s="9"/>
      <c r="B560" s="9"/>
      <c r="C560" s="10"/>
      <c r="D560" s="10"/>
      <c r="E560" s="10"/>
    </row>
    <row r="561" spans="1:5" x14ac:dyDescent="0.25">
      <c r="A561" s="9"/>
      <c r="B561" s="9"/>
      <c r="C561" s="10"/>
      <c r="D561" s="10"/>
      <c r="E561" s="10"/>
    </row>
    <row r="562" spans="1:5" x14ac:dyDescent="0.25">
      <c r="A562" s="9"/>
      <c r="B562" s="9"/>
      <c r="C562" s="10"/>
      <c r="D562" s="10"/>
      <c r="E562" s="10"/>
    </row>
    <row r="563" spans="1:5" x14ac:dyDescent="0.25">
      <c r="A563" s="9"/>
      <c r="B563" s="9"/>
      <c r="C563" s="10"/>
      <c r="D563" s="10"/>
      <c r="E563" s="10"/>
    </row>
    <row r="564" spans="1:5" x14ac:dyDescent="0.25">
      <c r="A564" s="9"/>
      <c r="B564" s="9"/>
      <c r="C564" s="10"/>
      <c r="D564" s="10"/>
      <c r="E564" s="10"/>
    </row>
    <row r="565" spans="1:5" x14ac:dyDescent="0.25">
      <c r="A565" s="9"/>
      <c r="B565" s="9"/>
      <c r="C565" s="10"/>
      <c r="D565" s="10"/>
      <c r="E565" s="10"/>
    </row>
    <row r="566" spans="1:5" x14ac:dyDescent="0.25">
      <c r="A566" s="9"/>
      <c r="B566" s="9"/>
      <c r="C566" s="10"/>
      <c r="D566" s="10"/>
      <c r="E566" s="10"/>
    </row>
    <row r="567" spans="1:5" x14ac:dyDescent="0.25">
      <c r="A567" s="9"/>
      <c r="B567" s="9"/>
      <c r="C567" s="10"/>
      <c r="D567" s="10"/>
      <c r="E567" s="10"/>
    </row>
    <row r="568" spans="1:5" x14ac:dyDescent="0.25">
      <c r="A568" s="9"/>
      <c r="B568" s="9"/>
      <c r="C568" s="10"/>
      <c r="D568" s="10"/>
      <c r="E568" s="10"/>
    </row>
    <row r="569" spans="1:5" x14ac:dyDescent="0.25">
      <c r="A569" s="9"/>
      <c r="B569" s="9"/>
      <c r="C569" s="10"/>
      <c r="D569" s="10"/>
      <c r="E569" s="10"/>
    </row>
    <row r="570" spans="1:5" x14ac:dyDescent="0.25">
      <c r="A570" s="9"/>
      <c r="B570" s="9"/>
      <c r="C570" s="10"/>
      <c r="D570" s="10"/>
      <c r="E570" s="10"/>
    </row>
    <row r="571" spans="1:5" x14ac:dyDescent="0.25">
      <c r="A571" s="9"/>
      <c r="B571" s="9"/>
      <c r="C571" s="10"/>
      <c r="D571" s="10"/>
      <c r="E571" s="10"/>
    </row>
    <row r="572" spans="1:5" x14ac:dyDescent="0.25">
      <c r="A572" s="9"/>
      <c r="B572" s="9"/>
      <c r="C572" s="10"/>
      <c r="D572" s="10"/>
      <c r="E572" s="10"/>
    </row>
    <row r="573" spans="1:5" x14ac:dyDescent="0.25">
      <c r="A573" s="9"/>
      <c r="B573" s="9"/>
      <c r="C573" s="10"/>
      <c r="D573" s="10"/>
      <c r="E573" s="10"/>
    </row>
    <row r="574" spans="1:5" x14ac:dyDescent="0.25">
      <c r="A574" s="9"/>
      <c r="B574" s="9"/>
      <c r="C574" s="10"/>
      <c r="D574" s="10"/>
      <c r="E574" s="10"/>
    </row>
    <row r="575" spans="1:5" x14ac:dyDescent="0.25">
      <c r="A575" s="9"/>
      <c r="B575" s="9"/>
      <c r="C575" s="10"/>
      <c r="D575" s="10"/>
      <c r="E575" s="10"/>
    </row>
    <row r="576" spans="1:5" x14ac:dyDescent="0.25">
      <c r="A576" s="9"/>
      <c r="B576" s="9"/>
      <c r="C576" s="10"/>
      <c r="D576" s="10"/>
      <c r="E576" s="10"/>
    </row>
    <row r="577" spans="1:5" x14ac:dyDescent="0.25">
      <c r="A577" s="9"/>
      <c r="B577" s="9"/>
      <c r="C577" s="10"/>
      <c r="D577" s="10"/>
      <c r="E577" s="10"/>
    </row>
    <row r="578" spans="1:5" x14ac:dyDescent="0.25">
      <c r="A578" s="9"/>
      <c r="B578" s="9"/>
      <c r="C578" s="10"/>
      <c r="D578" s="10"/>
      <c r="E578" s="10"/>
    </row>
    <row r="579" spans="1:5" x14ac:dyDescent="0.25">
      <c r="A579" s="9"/>
      <c r="B579" s="9"/>
      <c r="C579" s="10"/>
      <c r="D579" s="10"/>
      <c r="E579" s="10"/>
    </row>
    <row r="580" spans="1:5" x14ac:dyDescent="0.25">
      <c r="A580" s="9"/>
      <c r="B580" s="9"/>
      <c r="C580" s="10"/>
      <c r="D580" s="10"/>
      <c r="E580" s="10"/>
    </row>
    <row r="581" spans="1:5" x14ac:dyDescent="0.25">
      <c r="A581" s="9"/>
      <c r="B581" s="9"/>
      <c r="C581" s="10"/>
      <c r="D581" s="10"/>
      <c r="E581" s="10"/>
    </row>
    <row r="582" spans="1:5" x14ac:dyDescent="0.25">
      <c r="A582" s="9"/>
      <c r="B582" s="9"/>
      <c r="C582" s="10"/>
      <c r="D582" s="10"/>
      <c r="E582" s="10"/>
    </row>
    <row r="583" spans="1:5" x14ac:dyDescent="0.25">
      <c r="A583" s="9"/>
      <c r="B583" s="9"/>
      <c r="C583" s="10"/>
      <c r="D583" s="10"/>
      <c r="E583" s="10"/>
    </row>
    <row r="584" spans="1:5" x14ac:dyDescent="0.25">
      <c r="A584" s="9"/>
      <c r="B584" s="9"/>
      <c r="C584" s="10"/>
      <c r="D584" s="10"/>
      <c r="E584" s="10"/>
    </row>
    <row r="585" spans="1:5" x14ac:dyDescent="0.25">
      <c r="A585" s="9"/>
      <c r="B585" s="9"/>
      <c r="C585" s="10"/>
      <c r="D585" s="10"/>
      <c r="E585" s="10"/>
    </row>
    <row r="586" spans="1:5" x14ac:dyDescent="0.25">
      <c r="A586" s="9"/>
      <c r="B586" s="9"/>
      <c r="C586" s="10"/>
      <c r="D586" s="10"/>
      <c r="E586" s="10"/>
    </row>
    <row r="587" spans="1:5" x14ac:dyDescent="0.25">
      <c r="A587" s="9"/>
      <c r="B587" s="9"/>
      <c r="C587" s="10"/>
      <c r="D587" s="10"/>
      <c r="E587" s="10"/>
    </row>
    <row r="588" spans="1:5" x14ac:dyDescent="0.25">
      <c r="A588" s="9"/>
      <c r="B588" s="9"/>
      <c r="C588" s="10"/>
      <c r="D588" s="10"/>
      <c r="E588" s="10"/>
    </row>
    <row r="589" spans="1:5" x14ac:dyDescent="0.25">
      <c r="A589" s="9"/>
      <c r="B589" s="9"/>
      <c r="C589" s="10"/>
      <c r="D589" s="10"/>
      <c r="E589" s="10"/>
    </row>
    <row r="590" spans="1:5" x14ac:dyDescent="0.25">
      <c r="A590" s="9"/>
      <c r="B590" s="9"/>
      <c r="C590" s="10"/>
      <c r="D590" s="10"/>
      <c r="E590" s="10"/>
    </row>
    <row r="591" spans="1:5" x14ac:dyDescent="0.25">
      <c r="A591" s="9"/>
      <c r="B591" s="9"/>
      <c r="C591" s="10"/>
      <c r="D591" s="10"/>
      <c r="E591" s="10"/>
    </row>
    <row r="592" spans="1:5" x14ac:dyDescent="0.25">
      <c r="A592" s="9"/>
      <c r="B592" s="9"/>
      <c r="C592" s="10"/>
      <c r="D592" s="10"/>
      <c r="E592" s="10"/>
    </row>
    <row r="593" spans="1:5" x14ac:dyDescent="0.25">
      <c r="A593" s="9"/>
      <c r="B593" s="9"/>
      <c r="C593" s="10"/>
      <c r="D593" s="10"/>
      <c r="E593" s="10"/>
    </row>
    <row r="594" spans="1:5" x14ac:dyDescent="0.25">
      <c r="A594" s="9"/>
      <c r="B594" s="9"/>
      <c r="C594" s="10"/>
      <c r="D594" s="10"/>
      <c r="E594" s="10"/>
    </row>
    <row r="595" spans="1:5" x14ac:dyDescent="0.25">
      <c r="A595" s="9"/>
      <c r="B595" s="9"/>
      <c r="C595" s="10"/>
      <c r="D595" s="10"/>
      <c r="E595" s="10"/>
    </row>
    <row r="596" spans="1:5" x14ac:dyDescent="0.25">
      <c r="A596" s="9"/>
      <c r="B596" s="9"/>
      <c r="C596" s="10"/>
      <c r="D596" s="10"/>
      <c r="E596" s="10"/>
    </row>
    <row r="597" spans="1:5" x14ac:dyDescent="0.25">
      <c r="A597" s="9"/>
      <c r="B597" s="9"/>
      <c r="C597" s="10"/>
      <c r="D597" s="10"/>
      <c r="E597" s="10"/>
    </row>
    <row r="598" spans="1:5" x14ac:dyDescent="0.25">
      <c r="A598" s="9"/>
      <c r="B598" s="9"/>
      <c r="C598" s="10"/>
      <c r="D598" s="10"/>
      <c r="E598" s="10"/>
    </row>
    <row r="599" spans="1:5" x14ac:dyDescent="0.25">
      <c r="A599" s="9"/>
      <c r="B599" s="9"/>
      <c r="C599" s="10"/>
      <c r="D599" s="10"/>
      <c r="E599" s="10"/>
    </row>
    <row r="600" spans="1:5" x14ac:dyDescent="0.25">
      <c r="A600" s="9"/>
      <c r="B600" s="9"/>
      <c r="C600" s="10"/>
      <c r="D600" s="10"/>
      <c r="E600" s="10"/>
    </row>
    <row r="601" spans="1:5" x14ac:dyDescent="0.25">
      <c r="A601" s="9"/>
      <c r="B601" s="9"/>
      <c r="C601" s="10"/>
      <c r="D601" s="10"/>
      <c r="E601" s="10"/>
    </row>
    <row r="602" spans="1:5" x14ac:dyDescent="0.25">
      <c r="A602" s="9"/>
      <c r="B602" s="9"/>
      <c r="C602" s="10"/>
      <c r="D602" s="10"/>
      <c r="E602" s="10"/>
    </row>
    <row r="603" spans="1:5" x14ac:dyDescent="0.25">
      <c r="A603" s="9"/>
      <c r="B603" s="9"/>
      <c r="C603" s="10"/>
      <c r="D603" s="10"/>
      <c r="E603" s="10"/>
    </row>
    <row r="604" spans="1:5" x14ac:dyDescent="0.25">
      <c r="A604" s="9"/>
      <c r="B604" s="9"/>
      <c r="C604" s="10"/>
      <c r="D604" s="10"/>
      <c r="E604" s="10"/>
    </row>
    <row r="605" spans="1:5" x14ac:dyDescent="0.25">
      <c r="A605" s="9"/>
      <c r="B605" s="9"/>
      <c r="C605" s="10"/>
      <c r="D605" s="10"/>
      <c r="E605" s="10"/>
    </row>
    <row r="606" spans="1:5" x14ac:dyDescent="0.25">
      <c r="A606" s="9"/>
      <c r="B606" s="9"/>
      <c r="C606" s="10"/>
      <c r="D606" s="10"/>
      <c r="E606" s="10"/>
    </row>
    <row r="607" spans="1:5" x14ac:dyDescent="0.25">
      <c r="A607" s="9"/>
      <c r="B607" s="9"/>
      <c r="C607" s="10"/>
      <c r="D607" s="10"/>
      <c r="E607" s="10"/>
    </row>
    <row r="608" spans="1:5" x14ac:dyDescent="0.25">
      <c r="A608" s="9"/>
      <c r="B608" s="9"/>
      <c r="C608" s="10"/>
      <c r="D608" s="10"/>
      <c r="E608" s="10"/>
    </row>
    <row r="609" spans="1:5" x14ac:dyDescent="0.25">
      <c r="A609" s="9"/>
      <c r="B609" s="9"/>
      <c r="C609" s="10"/>
      <c r="D609" s="10"/>
      <c r="E609" s="10"/>
    </row>
    <row r="610" spans="1:5" x14ac:dyDescent="0.25">
      <c r="A610" s="9"/>
      <c r="B610" s="9"/>
      <c r="C610" s="10"/>
      <c r="D610" s="10"/>
      <c r="E610" s="10"/>
    </row>
    <row r="611" spans="1:5" x14ac:dyDescent="0.25">
      <c r="A611" s="9"/>
      <c r="B611" s="9"/>
      <c r="C611" s="10"/>
      <c r="D611" s="10"/>
      <c r="E611" s="10"/>
    </row>
    <row r="612" spans="1:5" x14ac:dyDescent="0.25">
      <c r="A612" s="9"/>
      <c r="B612" s="9"/>
      <c r="C612" s="10"/>
      <c r="D612" s="10"/>
      <c r="E612" s="10"/>
    </row>
    <row r="613" spans="1:5" x14ac:dyDescent="0.25">
      <c r="A613" s="9"/>
      <c r="B613" s="9"/>
      <c r="C613" s="10"/>
      <c r="D613" s="10"/>
      <c r="E613" s="10"/>
    </row>
    <row r="614" spans="1:5" x14ac:dyDescent="0.25">
      <c r="A614" s="9"/>
      <c r="B614" s="9"/>
      <c r="C614" s="10"/>
      <c r="D614" s="10"/>
      <c r="E614" s="10"/>
    </row>
    <row r="615" spans="1:5" x14ac:dyDescent="0.25">
      <c r="A615" s="9"/>
      <c r="B615" s="9"/>
      <c r="C615" s="10"/>
      <c r="D615" s="10"/>
      <c r="E615" s="10"/>
    </row>
    <row r="616" spans="1:5" x14ac:dyDescent="0.25">
      <c r="A616" s="9"/>
      <c r="B616" s="9"/>
      <c r="C616" s="10"/>
      <c r="D616" s="10"/>
      <c r="E616" s="10"/>
    </row>
    <row r="617" spans="1:5" x14ac:dyDescent="0.25">
      <c r="A617" s="9"/>
      <c r="B617" s="9"/>
      <c r="C617" s="10"/>
      <c r="D617" s="10"/>
      <c r="E617" s="10"/>
    </row>
    <row r="618" spans="1:5" x14ac:dyDescent="0.25">
      <c r="A618" s="9"/>
      <c r="B618" s="9"/>
      <c r="C618" s="10"/>
      <c r="D618" s="10"/>
      <c r="E618" s="10"/>
    </row>
    <row r="619" spans="1:5" x14ac:dyDescent="0.25">
      <c r="A619" s="9"/>
      <c r="B619" s="9"/>
      <c r="C619" s="10"/>
      <c r="D619" s="10"/>
      <c r="E619" s="10"/>
    </row>
    <row r="620" spans="1:5" x14ac:dyDescent="0.25">
      <c r="A620" s="9"/>
      <c r="B620" s="9"/>
      <c r="C620" s="10"/>
      <c r="D620" s="10"/>
      <c r="E620" s="10"/>
    </row>
    <row r="621" spans="1:5" x14ac:dyDescent="0.25">
      <c r="A621" s="9"/>
      <c r="B621" s="9"/>
      <c r="C621" s="10"/>
      <c r="D621" s="10"/>
      <c r="E621" s="10"/>
    </row>
    <row r="622" spans="1:5" x14ac:dyDescent="0.25">
      <c r="A622" s="9"/>
      <c r="B622" s="9"/>
      <c r="C622" s="10"/>
      <c r="D622" s="10"/>
      <c r="E622" s="10"/>
    </row>
    <row r="623" spans="1:5" x14ac:dyDescent="0.25">
      <c r="A623" s="9"/>
      <c r="B623" s="9"/>
      <c r="C623" s="10"/>
      <c r="D623" s="10"/>
      <c r="E623" s="10"/>
    </row>
    <row r="624" spans="1:5" x14ac:dyDescent="0.25">
      <c r="A624" s="9"/>
      <c r="B624" s="9"/>
      <c r="C624" s="10"/>
      <c r="D624" s="10"/>
      <c r="E624" s="10"/>
    </row>
    <row r="625" spans="1:5" x14ac:dyDescent="0.25">
      <c r="A625" s="9"/>
      <c r="B625" s="9"/>
      <c r="C625" s="10"/>
      <c r="D625" s="10"/>
      <c r="E625" s="10"/>
    </row>
    <row r="626" spans="1:5" x14ac:dyDescent="0.25">
      <c r="A626" s="9"/>
      <c r="B626" s="9"/>
      <c r="C626" s="10"/>
      <c r="D626" s="10"/>
      <c r="E626" s="10"/>
    </row>
    <row r="627" spans="1:5" x14ac:dyDescent="0.25">
      <c r="A627" s="9"/>
      <c r="B627" s="9"/>
      <c r="C627" s="10"/>
      <c r="D627" s="10"/>
      <c r="E627" s="10"/>
    </row>
    <row r="628" spans="1:5" x14ac:dyDescent="0.25">
      <c r="A628" s="9"/>
      <c r="B628" s="9"/>
      <c r="C628" s="10"/>
      <c r="D628" s="10"/>
      <c r="E628" s="10"/>
    </row>
    <row r="629" spans="1:5" x14ac:dyDescent="0.25">
      <c r="A629" s="9"/>
      <c r="B629" s="9"/>
      <c r="C629" s="10"/>
      <c r="D629" s="10"/>
      <c r="E629" s="10"/>
    </row>
    <row r="630" spans="1:5" x14ac:dyDescent="0.25">
      <c r="A630" s="9"/>
      <c r="B630" s="9"/>
      <c r="C630" s="10"/>
      <c r="D630" s="10"/>
      <c r="E630" s="10"/>
    </row>
    <row r="631" spans="1:5" x14ac:dyDescent="0.25">
      <c r="A631" s="9"/>
      <c r="B631" s="9"/>
      <c r="C631" s="10"/>
      <c r="D631" s="10"/>
      <c r="E631" s="10"/>
    </row>
    <row r="632" spans="1:5" x14ac:dyDescent="0.25">
      <c r="A632" s="9"/>
      <c r="B632" s="9"/>
      <c r="C632" s="10"/>
      <c r="D632" s="10"/>
      <c r="E632" s="10"/>
    </row>
    <row r="633" spans="1:5" x14ac:dyDescent="0.25">
      <c r="A633" s="9"/>
      <c r="B633" s="9"/>
      <c r="C633" s="10"/>
      <c r="D633" s="10"/>
      <c r="E633" s="10"/>
    </row>
    <row r="634" spans="1:5" x14ac:dyDescent="0.25">
      <c r="A634" s="9"/>
      <c r="B634" s="9"/>
      <c r="C634" s="10"/>
      <c r="D634" s="10"/>
      <c r="E634" s="10"/>
    </row>
    <row r="635" spans="1:5" x14ac:dyDescent="0.25">
      <c r="A635" s="9"/>
      <c r="B635" s="9"/>
      <c r="C635" s="10"/>
      <c r="D635" s="10"/>
      <c r="E635" s="10"/>
    </row>
    <row r="636" spans="1:5" x14ac:dyDescent="0.25">
      <c r="A636" s="9"/>
      <c r="B636" s="9"/>
      <c r="C636" s="10"/>
      <c r="D636" s="10"/>
      <c r="E636" s="10"/>
    </row>
    <row r="637" spans="1:5" x14ac:dyDescent="0.25">
      <c r="A637" s="9"/>
      <c r="B637" s="9"/>
      <c r="C637" s="10"/>
      <c r="D637" s="10"/>
      <c r="E637" s="10"/>
    </row>
    <row r="638" spans="1:5" x14ac:dyDescent="0.25">
      <c r="A638" s="9"/>
      <c r="B638" s="9"/>
      <c r="C638" s="10"/>
      <c r="D638" s="10"/>
      <c r="E638" s="10"/>
    </row>
    <row r="639" spans="1:5" x14ac:dyDescent="0.25">
      <c r="A639" s="9"/>
      <c r="B639" s="9"/>
      <c r="C639" s="10"/>
      <c r="D639" s="10"/>
      <c r="E639" s="10"/>
    </row>
    <row r="640" spans="1:5" x14ac:dyDescent="0.25">
      <c r="A640" s="9"/>
      <c r="B640" s="9"/>
      <c r="C640" s="10"/>
      <c r="D640" s="10"/>
      <c r="E640" s="10"/>
    </row>
    <row r="641" spans="1:5" x14ac:dyDescent="0.25">
      <c r="A641" s="9"/>
      <c r="B641" s="9"/>
      <c r="C641" s="10"/>
      <c r="D641" s="10"/>
      <c r="E641" s="10"/>
    </row>
    <row r="642" spans="1:5" x14ac:dyDescent="0.25">
      <c r="A642" s="9"/>
      <c r="B642" s="9"/>
      <c r="C642" s="10"/>
      <c r="D642" s="10"/>
      <c r="E642" s="10"/>
    </row>
    <row r="643" spans="1:5" x14ac:dyDescent="0.25">
      <c r="A643" s="9"/>
      <c r="B643" s="9"/>
      <c r="C643" s="10"/>
      <c r="D643" s="10"/>
      <c r="E643" s="10"/>
    </row>
    <row r="644" spans="1:5" x14ac:dyDescent="0.25">
      <c r="A644" s="9"/>
      <c r="B644" s="9"/>
      <c r="C644" s="10"/>
      <c r="D644" s="10"/>
      <c r="E644" s="10"/>
    </row>
    <row r="645" spans="1:5" x14ac:dyDescent="0.25">
      <c r="A645" s="9"/>
      <c r="B645" s="9"/>
      <c r="C645" s="10"/>
      <c r="D645" s="10"/>
      <c r="E645" s="10"/>
    </row>
    <row r="646" spans="1:5" x14ac:dyDescent="0.25">
      <c r="A646" s="9"/>
      <c r="B646" s="9"/>
      <c r="C646" s="10"/>
      <c r="D646" s="10"/>
      <c r="E646" s="10"/>
    </row>
    <row r="647" spans="1:5" x14ac:dyDescent="0.25">
      <c r="A647" s="9"/>
      <c r="B647" s="9"/>
      <c r="C647" s="10"/>
      <c r="D647" s="10"/>
      <c r="E647" s="10"/>
    </row>
    <row r="648" spans="1:5" x14ac:dyDescent="0.25">
      <c r="A648" s="9"/>
      <c r="B648" s="9"/>
      <c r="C648" s="10"/>
      <c r="D648" s="10"/>
      <c r="E648" s="10"/>
    </row>
    <row r="649" spans="1:5" x14ac:dyDescent="0.25">
      <c r="A649" s="9"/>
      <c r="B649" s="9"/>
      <c r="C649" s="10"/>
      <c r="D649" s="10"/>
      <c r="E649" s="10"/>
    </row>
    <row r="650" spans="1:5" x14ac:dyDescent="0.25">
      <c r="A650" s="9"/>
      <c r="B650" s="9"/>
      <c r="C650" s="10"/>
      <c r="D650" s="10"/>
      <c r="E650" s="10"/>
    </row>
    <row r="651" spans="1:5" x14ac:dyDescent="0.25">
      <c r="A651" s="9"/>
      <c r="B651" s="9"/>
      <c r="C651" s="10"/>
      <c r="D651" s="10"/>
      <c r="E651" s="10"/>
    </row>
    <row r="652" spans="1:5" x14ac:dyDescent="0.25">
      <c r="A652" s="9"/>
      <c r="B652" s="9"/>
      <c r="C652" s="10"/>
      <c r="D652" s="10"/>
      <c r="E652" s="10"/>
    </row>
    <row r="653" spans="1:5" x14ac:dyDescent="0.25">
      <c r="A653" s="9"/>
      <c r="B653" s="9"/>
      <c r="C653" s="10"/>
      <c r="D653" s="10"/>
      <c r="E653" s="10"/>
    </row>
    <row r="654" spans="1:5" x14ac:dyDescent="0.25">
      <c r="A654" s="9"/>
      <c r="B654" s="9"/>
      <c r="C654" s="10"/>
      <c r="D654" s="10"/>
      <c r="E654" s="10"/>
    </row>
    <row r="655" spans="1:5" x14ac:dyDescent="0.25">
      <c r="A655" s="9"/>
      <c r="B655" s="9"/>
      <c r="C655" s="10"/>
      <c r="D655" s="10"/>
      <c r="E655" s="10"/>
    </row>
    <row r="656" spans="1:5" x14ac:dyDescent="0.25">
      <c r="A656" s="9"/>
      <c r="B656" s="9"/>
      <c r="C656" s="10"/>
      <c r="D656" s="10"/>
      <c r="E656" s="10"/>
    </row>
    <row r="657" spans="1:5" x14ac:dyDescent="0.25">
      <c r="A657" s="9"/>
      <c r="B657" s="9"/>
      <c r="C657" s="10"/>
      <c r="D657" s="10"/>
      <c r="E657" s="10"/>
    </row>
    <row r="658" spans="1:5" x14ac:dyDescent="0.25">
      <c r="A658" s="9"/>
      <c r="B658" s="9"/>
      <c r="C658" s="10"/>
      <c r="D658" s="10"/>
      <c r="E658" s="10"/>
    </row>
    <row r="659" spans="1:5" x14ac:dyDescent="0.25">
      <c r="A659" s="9"/>
      <c r="B659" s="9"/>
      <c r="C659" s="10"/>
      <c r="D659" s="10"/>
      <c r="E659" s="10"/>
    </row>
    <row r="660" spans="1:5" x14ac:dyDescent="0.25">
      <c r="A660" s="9"/>
      <c r="B660" s="9"/>
      <c r="C660" s="10"/>
      <c r="D660" s="10"/>
      <c r="E660" s="10"/>
    </row>
    <row r="661" spans="1:5" x14ac:dyDescent="0.25">
      <c r="A661" s="9"/>
      <c r="B661" s="9"/>
      <c r="C661" s="10"/>
      <c r="D661" s="10"/>
      <c r="E661" s="10"/>
    </row>
    <row r="662" spans="1:5" x14ac:dyDescent="0.25">
      <c r="A662" s="9"/>
      <c r="B662" s="9"/>
      <c r="C662" s="10"/>
      <c r="D662" s="10"/>
      <c r="E662" s="10"/>
    </row>
    <row r="663" spans="1:5" x14ac:dyDescent="0.25">
      <c r="A663" s="9"/>
      <c r="B663" s="9"/>
      <c r="C663" s="10"/>
      <c r="D663" s="10"/>
      <c r="E663" s="10"/>
    </row>
    <row r="664" spans="1:5" x14ac:dyDescent="0.25">
      <c r="A664" s="9"/>
      <c r="B664" s="9"/>
      <c r="C664" s="10"/>
      <c r="D664" s="10"/>
      <c r="E664" s="10"/>
    </row>
    <row r="665" spans="1:5" x14ac:dyDescent="0.25">
      <c r="A665" s="9"/>
      <c r="B665" s="9"/>
      <c r="C665" s="10"/>
      <c r="D665" s="10"/>
      <c r="E665" s="10"/>
    </row>
    <row r="666" spans="1:5" x14ac:dyDescent="0.25">
      <c r="A666" s="9"/>
      <c r="B666" s="9"/>
      <c r="C666" s="10"/>
      <c r="D666" s="10"/>
      <c r="E666" s="10"/>
    </row>
    <row r="667" spans="1:5" x14ac:dyDescent="0.25">
      <c r="A667" s="9"/>
      <c r="B667" s="9"/>
      <c r="C667" s="10"/>
      <c r="D667" s="10"/>
      <c r="E667" s="10"/>
    </row>
    <row r="668" spans="1:5" x14ac:dyDescent="0.25">
      <c r="A668" s="9"/>
      <c r="B668" s="9"/>
      <c r="C668" s="10"/>
      <c r="D668" s="10"/>
      <c r="E668" s="10"/>
    </row>
    <row r="669" spans="1:5" x14ac:dyDescent="0.25">
      <c r="A669" s="9"/>
      <c r="B669" s="9"/>
      <c r="C669" s="10"/>
      <c r="D669" s="10"/>
      <c r="E669" s="10"/>
    </row>
    <row r="670" spans="1:5" x14ac:dyDescent="0.25">
      <c r="A670" s="9"/>
      <c r="B670" s="9"/>
      <c r="C670" s="10"/>
      <c r="D670" s="10"/>
      <c r="E670" s="10"/>
    </row>
    <row r="671" spans="1:5" x14ac:dyDescent="0.25">
      <c r="A671" s="9"/>
      <c r="B671" s="9"/>
      <c r="C671" s="10"/>
      <c r="D671" s="10"/>
      <c r="E671" s="10"/>
    </row>
    <row r="672" spans="1:5" x14ac:dyDescent="0.25">
      <c r="A672" s="9"/>
      <c r="B672" s="9"/>
      <c r="C672" s="10"/>
      <c r="D672" s="10"/>
      <c r="E672" s="10"/>
    </row>
    <row r="673" spans="1:5" x14ac:dyDescent="0.25">
      <c r="A673" s="9"/>
      <c r="B673" s="9"/>
      <c r="C673" s="10"/>
      <c r="D673" s="10"/>
      <c r="E673" s="10"/>
    </row>
    <row r="674" spans="1:5" x14ac:dyDescent="0.25">
      <c r="A674" s="9"/>
      <c r="B674" s="9"/>
      <c r="C674" s="10"/>
      <c r="D674" s="10"/>
      <c r="E674" s="10"/>
    </row>
    <row r="675" spans="1:5" x14ac:dyDescent="0.25">
      <c r="A675" s="9"/>
      <c r="B675" s="9"/>
      <c r="C675" s="10"/>
      <c r="D675" s="10"/>
      <c r="E675" s="10"/>
    </row>
    <row r="676" spans="1:5" x14ac:dyDescent="0.25">
      <c r="A676" s="9"/>
      <c r="B676" s="9"/>
      <c r="C676" s="10"/>
      <c r="D676" s="10"/>
      <c r="E676" s="10"/>
    </row>
    <row r="677" spans="1:5" x14ac:dyDescent="0.25">
      <c r="A677" s="9"/>
      <c r="B677" s="9"/>
      <c r="C677" s="10"/>
      <c r="D677" s="10"/>
      <c r="E677" s="10"/>
    </row>
    <row r="678" spans="1:5" x14ac:dyDescent="0.25">
      <c r="A678" s="9"/>
      <c r="B678" s="9"/>
      <c r="C678" s="10"/>
      <c r="D678" s="10"/>
      <c r="E678" s="10"/>
    </row>
    <row r="679" spans="1:5" x14ac:dyDescent="0.25">
      <c r="A679" s="9"/>
      <c r="B679" s="9"/>
      <c r="C679" s="10"/>
      <c r="D679" s="10"/>
      <c r="E679" s="10"/>
    </row>
    <row r="680" spans="1:5" x14ac:dyDescent="0.25">
      <c r="A680" s="9"/>
      <c r="B680" s="9"/>
      <c r="C680" s="10"/>
      <c r="D680" s="10"/>
      <c r="E680" s="10"/>
    </row>
    <row r="681" spans="1:5" x14ac:dyDescent="0.25">
      <c r="A681" s="9"/>
      <c r="B681" s="9"/>
      <c r="C681" s="10"/>
      <c r="D681" s="10"/>
      <c r="E681" s="10"/>
    </row>
    <row r="682" spans="1:5" x14ac:dyDescent="0.25">
      <c r="A682" s="9"/>
      <c r="B682" s="9"/>
      <c r="C682" s="10"/>
      <c r="D682" s="10"/>
      <c r="E682" s="10"/>
    </row>
    <row r="683" spans="1:5" x14ac:dyDescent="0.25">
      <c r="A683" s="9"/>
      <c r="B683" s="9"/>
      <c r="C683" s="10"/>
      <c r="D683" s="10"/>
      <c r="E683" s="10"/>
    </row>
    <row r="684" spans="1:5" x14ac:dyDescent="0.25">
      <c r="A684" s="9"/>
      <c r="B684" s="9"/>
      <c r="C684" s="10"/>
      <c r="D684" s="10"/>
      <c r="E684" s="10"/>
    </row>
    <row r="685" spans="1:5" x14ac:dyDescent="0.25">
      <c r="A685" s="9"/>
      <c r="B685" s="9"/>
      <c r="C685" s="10"/>
      <c r="D685" s="10"/>
      <c r="E685" s="10"/>
    </row>
    <row r="686" spans="1:5" x14ac:dyDescent="0.25">
      <c r="A686" s="9"/>
      <c r="B686" s="9"/>
      <c r="C686" s="10"/>
      <c r="D686" s="10"/>
      <c r="E686" s="10"/>
    </row>
    <row r="687" spans="1:5" x14ac:dyDescent="0.25">
      <c r="A687" s="9"/>
      <c r="B687" s="9"/>
      <c r="C687" s="10"/>
      <c r="D687" s="10"/>
      <c r="E687" s="10"/>
    </row>
    <row r="688" spans="1:5" x14ac:dyDescent="0.25">
      <c r="A688" s="9"/>
      <c r="B688" s="9"/>
      <c r="C688" s="10"/>
      <c r="D688" s="10"/>
      <c r="E688" s="10"/>
    </row>
    <row r="689" spans="1:5" x14ac:dyDescent="0.25">
      <c r="A689" s="9"/>
      <c r="B689" s="9"/>
      <c r="C689" s="10"/>
      <c r="D689" s="10"/>
      <c r="E689" s="10"/>
    </row>
    <row r="690" spans="1:5" x14ac:dyDescent="0.25">
      <c r="A690" s="9"/>
      <c r="B690" s="9"/>
      <c r="C690" s="10"/>
      <c r="D690" s="10"/>
      <c r="E690" s="10"/>
    </row>
    <row r="691" spans="1:5" x14ac:dyDescent="0.25">
      <c r="A691" s="9"/>
      <c r="B691" s="9"/>
      <c r="C691" s="10"/>
      <c r="D691" s="10"/>
      <c r="E691" s="10"/>
    </row>
    <row r="692" spans="1:5" x14ac:dyDescent="0.25">
      <c r="A692" s="9"/>
      <c r="B692" s="9"/>
      <c r="C692" s="10"/>
      <c r="D692" s="10"/>
      <c r="E692" s="10"/>
    </row>
    <row r="693" spans="1:5" x14ac:dyDescent="0.25">
      <c r="A693" s="9"/>
      <c r="B693" s="9"/>
      <c r="C693" s="10"/>
      <c r="D693" s="10"/>
      <c r="E693" s="10"/>
    </row>
    <row r="694" spans="1:5" x14ac:dyDescent="0.25">
      <c r="A694" s="9"/>
      <c r="B694" s="9"/>
      <c r="C694" s="10"/>
      <c r="D694" s="10"/>
      <c r="E694" s="10"/>
    </row>
    <row r="695" spans="1:5" x14ac:dyDescent="0.25">
      <c r="A695" s="9"/>
      <c r="B695" s="9"/>
      <c r="C695" s="10"/>
      <c r="D695" s="10"/>
      <c r="E695" s="10"/>
    </row>
    <row r="696" spans="1:5" x14ac:dyDescent="0.25">
      <c r="A696" s="9"/>
      <c r="B696" s="9"/>
      <c r="C696" s="10"/>
      <c r="D696" s="10"/>
      <c r="E696" s="10"/>
    </row>
    <row r="697" spans="1:5" x14ac:dyDescent="0.25">
      <c r="A697" s="9"/>
      <c r="B697" s="9"/>
      <c r="C697" s="10"/>
      <c r="D697" s="10"/>
      <c r="E697" s="10"/>
    </row>
    <row r="698" spans="1:5" x14ac:dyDescent="0.25">
      <c r="A698" s="9"/>
      <c r="B698" s="9"/>
      <c r="C698" s="10"/>
      <c r="D698" s="10"/>
      <c r="E698" s="10"/>
    </row>
    <row r="699" spans="1:5" x14ac:dyDescent="0.25">
      <c r="A699" s="9"/>
      <c r="B699" s="9"/>
      <c r="C699" s="10"/>
      <c r="D699" s="10"/>
      <c r="E699" s="10"/>
    </row>
    <row r="700" spans="1:5" x14ac:dyDescent="0.25">
      <c r="A700" s="9"/>
      <c r="B700" s="9"/>
      <c r="C700" s="10"/>
      <c r="D700" s="10"/>
      <c r="E700" s="10"/>
    </row>
    <row r="701" spans="1:5" x14ac:dyDescent="0.25">
      <c r="A701" s="9"/>
      <c r="B701" s="9"/>
      <c r="C701" s="10"/>
      <c r="D701" s="10"/>
      <c r="E701" s="10"/>
    </row>
    <row r="702" spans="1:5" x14ac:dyDescent="0.25">
      <c r="A702" s="9"/>
      <c r="B702" s="9"/>
      <c r="C702" s="10"/>
      <c r="D702" s="10"/>
      <c r="E702" s="10"/>
    </row>
    <row r="703" spans="1:5" x14ac:dyDescent="0.25">
      <c r="A703" s="9"/>
      <c r="B703" s="9"/>
      <c r="C703" s="10"/>
      <c r="D703" s="10"/>
      <c r="E703" s="10"/>
    </row>
    <row r="704" spans="1:5" x14ac:dyDescent="0.25">
      <c r="A704" s="9"/>
      <c r="B704" s="9"/>
      <c r="C704" s="10"/>
      <c r="D704" s="10"/>
      <c r="E704" s="10"/>
    </row>
    <row r="705" spans="1:5" x14ac:dyDescent="0.25">
      <c r="A705" s="9"/>
      <c r="B705" s="9"/>
      <c r="C705" s="10"/>
      <c r="D705" s="10"/>
      <c r="E705" s="10"/>
    </row>
    <row r="706" spans="1:5" x14ac:dyDescent="0.25">
      <c r="A706" s="9"/>
      <c r="B706" s="9"/>
      <c r="C706" s="10"/>
      <c r="D706" s="10"/>
      <c r="E706" s="10"/>
    </row>
    <row r="707" spans="1:5" x14ac:dyDescent="0.25">
      <c r="A707" s="9"/>
      <c r="B707" s="9"/>
      <c r="C707" s="10"/>
      <c r="D707" s="10"/>
      <c r="E707" s="10"/>
    </row>
    <row r="708" spans="1:5" x14ac:dyDescent="0.25">
      <c r="A708" s="9"/>
      <c r="B708" s="9"/>
      <c r="C708" s="10"/>
      <c r="D708" s="10"/>
      <c r="E708" s="10"/>
    </row>
    <row r="709" spans="1:5" x14ac:dyDescent="0.25">
      <c r="A709" s="9"/>
      <c r="B709" s="9"/>
      <c r="C709" s="10"/>
      <c r="D709" s="10"/>
      <c r="E709" s="10"/>
    </row>
    <row r="710" spans="1:5" x14ac:dyDescent="0.25">
      <c r="A710" s="9"/>
      <c r="B710" s="9"/>
      <c r="C710" s="10"/>
      <c r="D710" s="10"/>
      <c r="E710" s="10"/>
    </row>
    <row r="711" spans="1:5" x14ac:dyDescent="0.25">
      <c r="A711" s="9"/>
      <c r="B711" s="9"/>
      <c r="C711" s="10"/>
      <c r="D711" s="10"/>
      <c r="E711" s="10"/>
    </row>
    <row r="712" spans="1:5" x14ac:dyDescent="0.25">
      <c r="A712" s="9"/>
      <c r="B712" s="9"/>
      <c r="C712" s="10"/>
      <c r="D712" s="10"/>
      <c r="E712" s="10"/>
    </row>
    <row r="713" spans="1:5" x14ac:dyDescent="0.25">
      <c r="A713" s="9"/>
      <c r="B713" s="9"/>
      <c r="C713" s="10"/>
      <c r="D713" s="10"/>
      <c r="E713" s="10"/>
    </row>
    <row r="714" spans="1:5" x14ac:dyDescent="0.25">
      <c r="A714" s="9"/>
      <c r="B714" s="9"/>
      <c r="C714" s="10"/>
      <c r="D714" s="10"/>
      <c r="E714" s="10"/>
    </row>
    <row r="715" spans="1:5" x14ac:dyDescent="0.25">
      <c r="A715" s="9"/>
      <c r="B715" s="9"/>
      <c r="C715" s="10"/>
      <c r="D715" s="10"/>
      <c r="E715" s="10"/>
    </row>
    <row r="716" spans="1:5" x14ac:dyDescent="0.25">
      <c r="A716" s="9"/>
      <c r="B716" s="9"/>
      <c r="C716" s="10"/>
      <c r="D716" s="10"/>
      <c r="E716" s="10"/>
    </row>
    <row r="717" spans="1:5" x14ac:dyDescent="0.25">
      <c r="A717" s="9"/>
      <c r="B717" s="9"/>
      <c r="C717" s="10"/>
      <c r="D717" s="10"/>
      <c r="E717" s="10"/>
    </row>
    <row r="718" spans="1:5" x14ac:dyDescent="0.25">
      <c r="A718" s="9"/>
      <c r="B718" s="9"/>
      <c r="C718" s="10"/>
      <c r="D718" s="10"/>
      <c r="E718" s="10"/>
    </row>
    <row r="719" spans="1:5" x14ac:dyDescent="0.25">
      <c r="A719" s="9"/>
      <c r="B719" s="9"/>
      <c r="C719" s="10"/>
      <c r="D719" s="10"/>
      <c r="E719" s="10"/>
    </row>
    <row r="720" spans="1:5" x14ac:dyDescent="0.25">
      <c r="A720" s="9"/>
      <c r="B720" s="9"/>
      <c r="C720" s="10"/>
      <c r="D720" s="10"/>
      <c r="E720" s="10"/>
    </row>
    <row r="721" spans="1:5" x14ac:dyDescent="0.25">
      <c r="A721" s="9"/>
      <c r="B721" s="9"/>
      <c r="C721" s="10"/>
      <c r="D721" s="10"/>
      <c r="E721" s="10"/>
    </row>
    <row r="722" spans="1:5" x14ac:dyDescent="0.25">
      <c r="A722" s="9"/>
      <c r="B722" s="9"/>
      <c r="C722" s="10"/>
      <c r="D722" s="10"/>
      <c r="E722" s="10"/>
    </row>
    <row r="723" spans="1:5" x14ac:dyDescent="0.25">
      <c r="A723" s="9"/>
      <c r="B723" s="9"/>
      <c r="C723" s="10"/>
      <c r="D723" s="10"/>
      <c r="E723" s="10"/>
    </row>
    <row r="724" spans="1:5" x14ac:dyDescent="0.25">
      <c r="A724" s="9"/>
      <c r="B724" s="9"/>
      <c r="C724" s="10"/>
      <c r="D724" s="10"/>
      <c r="E724" s="10"/>
    </row>
    <row r="725" spans="1:5" x14ac:dyDescent="0.25">
      <c r="A725" s="9"/>
      <c r="B725" s="9"/>
      <c r="C725" s="10"/>
      <c r="D725" s="10"/>
      <c r="E725" s="10"/>
    </row>
    <row r="726" spans="1:5" x14ac:dyDescent="0.25">
      <c r="A726" s="9"/>
      <c r="B726" s="9"/>
      <c r="C726" s="10"/>
      <c r="D726" s="10"/>
      <c r="E726" s="10"/>
    </row>
    <row r="727" spans="1:5" x14ac:dyDescent="0.25">
      <c r="A727" s="9"/>
      <c r="B727" s="9"/>
      <c r="C727" s="10"/>
      <c r="D727" s="10"/>
      <c r="E727" s="10"/>
    </row>
    <row r="728" spans="1:5" x14ac:dyDescent="0.25">
      <c r="A728" s="9"/>
      <c r="B728" s="9"/>
      <c r="C728" s="10"/>
      <c r="D728" s="10"/>
      <c r="E728" s="10"/>
    </row>
    <row r="729" spans="1:5" x14ac:dyDescent="0.25">
      <c r="A729" s="9"/>
      <c r="B729" s="9"/>
      <c r="C729" s="10"/>
      <c r="D729" s="10"/>
      <c r="E729" s="10"/>
    </row>
    <row r="730" spans="1:5" x14ac:dyDescent="0.25">
      <c r="A730" s="9"/>
      <c r="B730" s="9"/>
      <c r="C730" s="10"/>
      <c r="D730" s="10"/>
      <c r="E730" s="10"/>
    </row>
    <row r="731" spans="1:5" x14ac:dyDescent="0.25">
      <c r="A731" s="9"/>
      <c r="B731" s="9"/>
      <c r="C731" s="10"/>
      <c r="D731" s="10"/>
      <c r="E731" s="10"/>
    </row>
    <row r="732" spans="1:5" x14ac:dyDescent="0.25">
      <c r="A732" s="9"/>
      <c r="B732" s="9"/>
      <c r="C732" s="10"/>
      <c r="D732" s="10"/>
      <c r="E732" s="10"/>
    </row>
    <row r="733" spans="1:5" x14ac:dyDescent="0.25">
      <c r="A733" s="9"/>
      <c r="B733" s="9"/>
      <c r="C733" s="10"/>
      <c r="D733" s="10"/>
      <c r="E733" s="10"/>
    </row>
  </sheetData>
  <mergeCells count="3">
    <mergeCell ref="A5:E5"/>
    <mergeCell ref="D4:E4"/>
    <mergeCell ref="D2:E2"/>
  </mergeCells>
  <pageMargins left="0.11811023622047245" right="0.11811023622047245" top="0.15748031496062992" bottom="0.15748031496062992" header="0.31496062992125984" footer="0.31496062992125984"/>
  <pageSetup paperSize="9" scale="68" orientation="portrait" r:id="rId1"/>
  <rowBreaks count="4" manualBreakCount="4">
    <brk id="39" max="4" man="1"/>
    <brk id="70" max="4" man="1"/>
    <brk id="130" max="4" man="1"/>
    <brk id="18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topLeftCell="A14" zoomScaleNormal="100" zoomScaleSheetLayoutView="100" workbookViewId="0">
      <selection activeCell="B30" sqref="B30"/>
    </sheetView>
  </sheetViews>
  <sheetFormatPr defaultRowHeight="15" x14ac:dyDescent="0.25"/>
  <cols>
    <col min="1" max="1" width="54.140625" customWidth="1"/>
    <col min="2" max="5" width="13.7109375" customWidth="1"/>
    <col min="6" max="6" width="18.5703125" customWidth="1"/>
  </cols>
  <sheetData>
    <row r="1" spans="1:7" ht="15.75" x14ac:dyDescent="0.25">
      <c r="A1" s="19"/>
      <c r="B1" s="19"/>
      <c r="C1" s="19"/>
      <c r="D1" s="19"/>
      <c r="E1" s="20" t="s">
        <v>287</v>
      </c>
      <c r="F1" s="21"/>
      <c r="G1" s="19"/>
    </row>
    <row r="2" spans="1:7" ht="17.25" customHeight="1" x14ac:dyDescent="0.25">
      <c r="A2" s="19"/>
      <c r="B2" s="19"/>
      <c r="C2" s="19"/>
      <c r="D2" s="19"/>
      <c r="E2" s="128" t="s">
        <v>420</v>
      </c>
      <c r="F2" s="128"/>
      <c r="G2" s="19"/>
    </row>
    <row r="3" spans="1:7" ht="15.75" x14ac:dyDescent="0.25">
      <c r="A3" s="19"/>
      <c r="B3" s="19"/>
      <c r="C3" s="19"/>
      <c r="D3" s="19"/>
      <c r="E3" s="20" t="s">
        <v>289</v>
      </c>
      <c r="F3" s="21"/>
      <c r="G3" s="19"/>
    </row>
    <row r="4" spans="1:7" ht="15.75" customHeight="1" x14ac:dyDescent="0.25">
      <c r="A4" s="19"/>
      <c r="B4" s="19"/>
      <c r="C4" s="19"/>
      <c r="D4" s="19"/>
      <c r="E4" s="123" t="s">
        <v>418</v>
      </c>
      <c r="F4" s="21" t="s">
        <v>421</v>
      </c>
      <c r="G4" s="19"/>
    </row>
    <row r="5" spans="1:7" ht="15.75" x14ac:dyDescent="0.25">
      <c r="A5" s="19"/>
      <c r="B5" s="19"/>
      <c r="C5" s="19"/>
      <c r="D5" s="19"/>
      <c r="E5" s="26" t="s">
        <v>422</v>
      </c>
      <c r="F5" s="21"/>
      <c r="G5" s="19"/>
    </row>
    <row r="6" spans="1:7" ht="12.75" customHeight="1" x14ac:dyDescent="0.25">
      <c r="A6" s="19"/>
      <c r="B6" s="19"/>
      <c r="C6" s="19"/>
      <c r="D6" s="19"/>
      <c r="E6" s="19"/>
      <c r="F6" s="19"/>
      <c r="G6" s="19"/>
    </row>
    <row r="7" spans="1:7" ht="15.75" hidden="1" x14ac:dyDescent="0.25">
      <c r="A7" s="19"/>
      <c r="B7" s="19"/>
      <c r="C7" s="19"/>
      <c r="D7" s="19"/>
      <c r="E7" s="19"/>
      <c r="F7" s="19"/>
      <c r="G7" s="19"/>
    </row>
    <row r="8" spans="1:7" ht="15.75" x14ac:dyDescent="0.25">
      <c r="A8" s="129" t="s">
        <v>290</v>
      </c>
      <c r="B8" s="129"/>
      <c r="C8" s="129"/>
      <c r="D8" s="129"/>
      <c r="E8" s="129"/>
      <c r="F8" s="129"/>
      <c r="G8" s="129"/>
    </row>
    <row r="9" spans="1:7" ht="15.75" x14ac:dyDescent="0.25">
      <c r="A9" s="129" t="s">
        <v>291</v>
      </c>
      <c r="B9" s="129"/>
      <c r="C9" s="129"/>
      <c r="D9" s="129"/>
      <c r="E9" s="129"/>
      <c r="F9" s="129"/>
      <c r="G9" s="129"/>
    </row>
    <row r="10" spans="1:7" ht="15.75" x14ac:dyDescent="0.25">
      <c r="A10" s="129" t="s">
        <v>292</v>
      </c>
      <c r="B10" s="129"/>
      <c r="C10" s="129"/>
      <c r="D10" s="129"/>
      <c r="E10" s="129"/>
      <c r="F10" s="129"/>
      <c r="G10" s="129"/>
    </row>
    <row r="12" spans="1:7" ht="68.25" customHeight="1" x14ac:dyDescent="0.25">
      <c r="A12" s="12" t="s">
        <v>293</v>
      </c>
      <c r="B12" s="11" t="s">
        <v>304</v>
      </c>
      <c r="C12" s="11" t="s">
        <v>305</v>
      </c>
      <c r="D12" s="11" t="s">
        <v>294</v>
      </c>
      <c r="E12" s="11" t="s">
        <v>303</v>
      </c>
      <c r="F12" s="11" t="s">
        <v>295</v>
      </c>
    </row>
    <row r="13" spans="1:7" ht="15.75" x14ac:dyDescent="0.25">
      <c r="A13" s="99" t="s">
        <v>296</v>
      </c>
      <c r="B13" s="12">
        <v>8</v>
      </c>
      <c r="C13" s="12">
        <v>4</v>
      </c>
      <c r="D13" s="12">
        <v>8</v>
      </c>
      <c r="E13" s="12">
        <v>4</v>
      </c>
      <c r="F13" s="12">
        <v>4</v>
      </c>
    </row>
    <row r="14" spans="1:7" ht="15.75" x14ac:dyDescent="0.25">
      <c r="A14" s="99" t="s">
        <v>297</v>
      </c>
      <c r="B14" s="12">
        <v>1.57</v>
      </c>
      <c r="C14" s="12">
        <v>1.21</v>
      </c>
      <c r="D14" s="12">
        <v>1.57</v>
      </c>
      <c r="E14" s="12">
        <v>1.21</v>
      </c>
      <c r="F14" s="12">
        <v>1.21</v>
      </c>
    </row>
    <row r="15" spans="1:7" ht="15.75" x14ac:dyDescent="0.25">
      <c r="A15" s="99" t="s">
        <v>298</v>
      </c>
      <c r="B15" s="13">
        <f>270*B14</f>
        <v>423.90000000000003</v>
      </c>
      <c r="C15" s="13">
        <f>270*C14</f>
        <v>326.7</v>
      </c>
      <c r="D15" s="13">
        <f>270*D14</f>
        <v>423.90000000000003</v>
      </c>
      <c r="E15" s="13">
        <f>270*E14</f>
        <v>326.7</v>
      </c>
      <c r="F15" s="13">
        <f>270*F14</f>
        <v>326.7</v>
      </c>
    </row>
    <row r="16" spans="1:7" ht="15.75" x14ac:dyDescent="0.25">
      <c r="A16" s="101" t="s">
        <v>383</v>
      </c>
      <c r="B16" s="102">
        <v>20</v>
      </c>
      <c r="C16" s="102">
        <v>20</v>
      </c>
      <c r="D16" s="102">
        <v>20</v>
      </c>
      <c r="E16" s="102">
        <v>20</v>
      </c>
      <c r="F16" s="102">
        <v>20</v>
      </c>
    </row>
    <row r="17" spans="1:6" ht="17.25" customHeight="1" x14ac:dyDescent="0.25">
      <c r="A17" s="99" t="s">
        <v>384</v>
      </c>
      <c r="B17" s="14">
        <f>270*B16/100</f>
        <v>54</v>
      </c>
      <c r="C17" s="14">
        <f>270*C16/100</f>
        <v>54</v>
      </c>
      <c r="D17" s="14">
        <f>270*D16/100</f>
        <v>54</v>
      </c>
      <c r="E17" s="14">
        <f>270*E16/100</f>
        <v>54</v>
      </c>
      <c r="F17" s="14">
        <f>270*F16/100</f>
        <v>54</v>
      </c>
    </row>
    <row r="18" spans="1:6" ht="30" x14ac:dyDescent="0.25">
      <c r="A18" s="101" t="s">
        <v>385</v>
      </c>
      <c r="B18" s="102">
        <v>15</v>
      </c>
      <c r="C18" s="102">
        <v>15</v>
      </c>
      <c r="D18" s="102">
        <v>15</v>
      </c>
      <c r="E18" s="102">
        <v>15</v>
      </c>
      <c r="F18" s="102">
        <v>15</v>
      </c>
    </row>
    <row r="19" spans="1:6" ht="30" x14ac:dyDescent="0.25">
      <c r="A19" s="99" t="s">
        <v>386</v>
      </c>
      <c r="B19" s="13">
        <f>B15*B18/100</f>
        <v>63.585000000000008</v>
      </c>
      <c r="C19" s="13">
        <f t="shared" ref="C19:F19" si="0">C15*C18/100</f>
        <v>49.005000000000003</v>
      </c>
      <c r="D19" s="13">
        <f t="shared" si="0"/>
        <v>63.585000000000008</v>
      </c>
      <c r="E19" s="13">
        <f t="shared" si="0"/>
        <v>49.005000000000003</v>
      </c>
      <c r="F19" s="13">
        <f t="shared" si="0"/>
        <v>49.005000000000003</v>
      </c>
    </row>
    <row r="20" spans="1:6" ht="15.75" x14ac:dyDescent="0.25">
      <c r="A20" s="101" t="s">
        <v>416</v>
      </c>
      <c r="B20" s="102">
        <v>140</v>
      </c>
      <c r="C20" s="102">
        <v>85</v>
      </c>
      <c r="D20" s="102">
        <v>140</v>
      </c>
      <c r="E20" s="102">
        <v>85</v>
      </c>
      <c r="F20" s="102">
        <v>85</v>
      </c>
    </row>
    <row r="21" spans="1:6" ht="15.75" x14ac:dyDescent="0.25">
      <c r="A21" s="99" t="s">
        <v>417</v>
      </c>
      <c r="B21" s="13">
        <f>B15*B20/100</f>
        <v>593.46</v>
      </c>
      <c r="C21" s="13">
        <f>C15*C20/100</f>
        <v>277.69499999999999</v>
      </c>
      <c r="D21" s="13">
        <f>D15*D20/100</f>
        <v>593.46</v>
      </c>
      <c r="E21" s="13">
        <f>E15*E20/100</f>
        <v>277.69499999999999</v>
      </c>
      <c r="F21" s="13">
        <f>F15*F20/100</f>
        <v>277.69499999999999</v>
      </c>
    </row>
    <row r="22" spans="1:6" ht="15.75" x14ac:dyDescent="0.25">
      <c r="A22" s="101" t="s">
        <v>387</v>
      </c>
      <c r="B22" s="102">
        <v>20</v>
      </c>
      <c r="C22" s="102">
        <v>20</v>
      </c>
      <c r="D22" s="102">
        <v>20</v>
      </c>
      <c r="E22" s="102">
        <v>20</v>
      </c>
      <c r="F22" s="102">
        <v>20</v>
      </c>
    </row>
    <row r="23" spans="1:6" ht="15.75" x14ac:dyDescent="0.25">
      <c r="A23" s="99" t="s">
        <v>388</v>
      </c>
      <c r="B23" s="13">
        <f>270*B22/100</f>
        <v>54</v>
      </c>
      <c r="C23" s="13">
        <f>270*C22/100</f>
        <v>54</v>
      </c>
      <c r="D23" s="13">
        <f>270*D22/100</f>
        <v>54</v>
      </c>
      <c r="E23" s="13">
        <f>270*E22/100</f>
        <v>54</v>
      </c>
      <c r="F23" s="13">
        <f>270*F22/100</f>
        <v>54</v>
      </c>
    </row>
    <row r="24" spans="1:6" ht="15.75" x14ac:dyDescent="0.25">
      <c r="A24" s="101" t="s">
        <v>299</v>
      </c>
      <c r="B24" s="102">
        <v>20</v>
      </c>
      <c r="C24" s="102">
        <v>20</v>
      </c>
      <c r="D24" s="102">
        <v>20</v>
      </c>
      <c r="E24" s="102">
        <v>20</v>
      </c>
      <c r="F24" s="102">
        <v>20</v>
      </c>
    </row>
    <row r="25" spans="1:6" ht="15.75" x14ac:dyDescent="0.25">
      <c r="A25" s="99" t="s">
        <v>300</v>
      </c>
      <c r="B25" s="13">
        <f>B15*B24/100</f>
        <v>84.78</v>
      </c>
      <c r="C25" s="13">
        <f t="shared" ref="C25:F25" si="1">C15*C24/100</f>
        <v>65.34</v>
      </c>
      <c r="D25" s="13">
        <f t="shared" si="1"/>
        <v>84.78</v>
      </c>
      <c r="E25" s="13">
        <f t="shared" si="1"/>
        <v>65.34</v>
      </c>
      <c r="F25" s="13">
        <f t="shared" si="1"/>
        <v>65.34</v>
      </c>
    </row>
    <row r="26" spans="1:6" ht="15.75" x14ac:dyDescent="0.25">
      <c r="A26" s="103" t="s">
        <v>389</v>
      </c>
      <c r="B26" s="118">
        <v>100</v>
      </c>
      <c r="C26" s="118">
        <v>40</v>
      </c>
      <c r="D26" s="118">
        <v>100</v>
      </c>
      <c r="E26" s="118">
        <v>40</v>
      </c>
      <c r="F26" s="118">
        <v>40</v>
      </c>
    </row>
    <row r="27" spans="1:6" ht="15.75" x14ac:dyDescent="0.25">
      <c r="A27" s="99" t="s">
        <v>390</v>
      </c>
      <c r="B27" s="13">
        <f>B15*B26/100</f>
        <v>423.9</v>
      </c>
      <c r="C27" s="13">
        <f t="shared" ref="C27:F27" si="2">C15*C26/100</f>
        <v>130.68</v>
      </c>
      <c r="D27" s="13">
        <f t="shared" si="2"/>
        <v>423.9</v>
      </c>
      <c r="E27" s="13">
        <f t="shared" si="2"/>
        <v>130.68</v>
      </c>
      <c r="F27" s="13">
        <f t="shared" si="2"/>
        <v>130.68</v>
      </c>
    </row>
    <row r="28" spans="1:6" ht="15.75" x14ac:dyDescent="0.25">
      <c r="A28" s="100" t="s">
        <v>301</v>
      </c>
      <c r="B28" s="15">
        <f>B15+B17+B19+B23+B25+B27+B21</f>
        <v>1697.625</v>
      </c>
      <c r="C28" s="15">
        <f>C15+C17+C19+C23+C25+C27+C21</f>
        <v>957.41999999999985</v>
      </c>
      <c r="D28" s="15">
        <f>D15+D17+D19+D23+D25+D27+D21</f>
        <v>1697.625</v>
      </c>
      <c r="E28" s="15">
        <f>E15+E17+E19+E23+E25+E27+E21</f>
        <v>957.41999999999985</v>
      </c>
      <c r="F28" s="15">
        <f>F15+F17+F19+F23+F25+F27+F21</f>
        <v>957.41999999999985</v>
      </c>
    </row>
    <row r="29" spans="1:6" ht="30" x14ac:dyDescent="0.25">
      <c r="A29" s="16" t="s">
        <v>423</v>
      </c>
      <c r="B29" s="14">
        <v>9660</v>
      </c>
      <c r="C29" s="14">
        <v>9660</v>
      </c>
      <c r="D29" s="14">
        <v>9660</v>
      </c>
      <c r="E29" s="14">
        <v>9660</v>
      </c>
      <c r="F29" s="14">
        <v>9660</v>
      </c>
    </row>
    <row r="30" spans="1:6" ht="15.75" x14ac:dyDescent="0.25">
      <c r="A30" s="17" t="s">
        <v>306</v>
      </c>
      <c r="B30" s="18">
        <f t="shared" ref="B30:F30" si="3">B28/B29</f>
        <v>0.17573757763975156</v>
      </c>
      <c r="C30" s="18">
        <f t="shared" si="3"/>
        <v>9.9111801242236008E-2</v>
      </c>
      <c r="D30" s="18">
        <f t="shared" si="3"/>
        <v>0.17573757763975156</v>
      </c>
      <c r="E30" s="18">
        <f t="shared" si="3"/>
        <v>9.9111801242236008E-2</v>
      </c>
      <c r="F30" s="18">
        <f t="shared" si="3"/>
        <v>9.9111801242236008E-2</v>
      </c>
    </row>
    <row r="34" spans="1:5" ht="15.75" x14ac:dyDescent="0.25">
      <c r="A34" s="19" t="s">
        <v>302</v>
      </c>
      <c r="B34" s="19"/>
      <c r="C34" s="19"/>
      <c r="D34" s="19"/>
      <c r="E34" s="19" t="s">
        <v>424</v>
      </c>
    </row>
  </sheetData>
  <mergeCells count="4">
    <mergeCell ref="A8:G8"/>
    <mergeCell ref="A9:G9"/>
    <mergeCell ref="A10:G10"/>
    <mergeCell ref="E2:F2"/>
  </mergeCells>
  <pageMargins left="0.7" right="0.7" top="0.75" bottom="0.75" header="0.3" footer="0.3"/>
  <pageSetup paperSize="9" scale="65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Normal="100" zoomScaleSheetLayoutView="100" workbookViewId="0">
      <selection activeCell="C26" sqref="C26"/>
    </sheetView>
  </sheetViews>
  <sheetFormatPr defaultRowHeight="15" x14ac:dyDescent="0.25"/>
  <cols>
    <col min="2" max="2" width="66.140625" customWidth="1"/>
    <col min="3" max="3" width="32.85546875" customWidth="1"/>
    <col min="5" max="5" width="11.7109375" customWidth="1"/>
    <col min="6" max="6" width="13.5703125" customWidth="1"/>
    <col min="7" max="7" width="9.5703125" bestFit="1" customWidth="1"/>
    <col min="8" max="8" width="11.85546875" customWidth="1"/>
    <col min="9" max="9" width="13.140625" customWidth="1"/>
    <col min="10" max="10" width="10.5703125" customWidth="1"/>
    <col min="11" max="11" width="11.140625" customWidth="1"/>
  </cols>
  <sheetData>
    <row r="1" spans="1:11" ht="15.75" x14ac:dyDescent="0.25">
      <c r="C1" s="20" t="s">
        <v>287</v>
      </c>
      <c r="D1" s="20"/>
      <c r="E1" s="21"/>
    </row>
    <row r="2" spans="1:11" ht="15.75" customHeight="1" x14ac:dyDescent="0.25">
      <c r="C2" s="20" t="s">
        <v>288</v>
      </c>
      <c r="D2" s="20"/>
      <c r="E2" s="21"/>
    </row>
    <row r="3" spans="1:11" ht="15.75" x14ac:dyDescent="0.25">
      <c r="C3" s="20" t="s">
        <v>289</v>
      </c>
      <c r="D3" s="20"/>
      <c r="E3" s="21"/>
    </row>
    <row r="4" spans="1:11" ht="15.75" customHeight="1" x14ac:dyDescent="0.25">
      <c r="C4" s="20" t="s">
        <v>425</v>
      </c>
      <c r="D4" s="20"/>
      <c r="E4" s="21"/>
    </row>
    <row r="5" spans="1:11" ht="15.75" x14ac:dyDescent="0.25">
      <c r="C5" s="26" t="s">
        <v>426</v>
      </c>
      <c r="D5" s="20"/>
      <c r="E5" s="21"/>
    </row>
    <row r="7" spans="1:11" ht="15.75" x14ac:dyDescent="0.25">
      <c r="B7" s="130" t="s">
        <v>307</v>
      </c>
      <c r="C7" s="130"/>
    </row>
    <row r="8" spans="1:11" ht="15.75" customHeight="1" x14ac:dyDescent="0.25">
      <c r="B8" s="131" t="s">
        <v>292</v>
      </c>
      <c r="C8" s="131"/>
    </row>
    <row r="9" spans="1:11" ht="15.75" x14ac:dyDescent="0.25">
      <c r="B9" s="130"/>
      <c r="C9" s="130"/>
    </row>
    <row r="10" spans="1:11" ht="15.75" x14ac:dyDescent="0.25">
      <c r="B10" s="62"/>
      <c r="C10" s="62"/>
      <c r="H10" t="s">
        <v>361</v>
      </c>
    </row>
    <row r="11" spans="1:11" ht="15.75" x14ac:dyDescent="0.25">
      <c r="A11" s="22" t="s">
        <v>278</v>
      </c>
      <c r="B11" s="14" t="s">
        <v>308</v>
      </c>
      <c r="C11" s="14" t="s">
        <v>324</v>
      </c>
      <c r="E11" t="s">
        <v>360</v>
      </c>
      <c r="F11" t="s">
        <v>360</v>
      </c>
      <c r="G11" t="s">
        <v>370</v>
      </c>
      <c r="H11" t="s">
        <v>357</v>
      </c>
      <c r="I11" t="s">
        <v>358</v>
      </c>
      <c r="J11" t="s">
        <v>358</v>
      </c>
      <c r="K11" t="s">
        <v>358</v>
      </c>
    </row>
    <row r="12" spans="1:11" ht="31.5" x14ac:dyDescent="0.25">
      <c r="A12" s="23">
        <v>1</v>
      </c>
      <c r="B12" s="24" t="s">
        <v>309</v>
      </c>
      <c r="C12" s="63">
        <v>8925</v>
      </c>
    </row>
    <row r="13" spans="1:11" ht="15.75" x14ac:dyDescent="0.25">
      <c r="A13" s="23">
        <v>2</v>
      </c>
      <c r="B13" s="24" t="s">
        <v>413</v>
      </c>
      <c r="C13" s="64">
        <v>9642</v>
      </c>
      <c r="E13" s="25"/>
      <c r="F13" s="25">
        <v>2331</v>
      </c>
      <c r="G13" s="46">
        <v>2331</v>
      </c>
      <c r="H13" s="25"/>
      <c r="I13" s="25">
        <v>1839.22</v>
      </c>
      <c r="J13" s="25"/>
      <c r="K13" s="25"/>
    </row>
    <row r="14" spans="1:11" ht="15.75" x14ac:dyDescent="0.25">
      <c r="A14" s="23">
        <v>3</v>
      </c>
      <c r="B14" s="24" t="s">
        <v>310</v>
      </c>
      <c r="C14" s="63">
        <v>0</v>
      </c>
      <c r="E14" s="25">
        <v>4758</v>
      </c>
      <c r="F14" s="25">
        <v>4758</v>
      </c>
      <c r="G14" s="47">
        <v>798</v>
      </c>
      <c r="H14" s="25">
        <v>2116.44</v>
      </c>
      <c r="I14" s="25">
        <v>2042.74</v>
      </c>
      <c r="J14" s="25">
        <v>2042.74</v>
      </c>
      <c r="K14" s="25">
        <v>2042.74</v>
      </c>
    </row>
    <row r="15" spans="1:11" ht="15.75" x14ac:dyDescent="0.25">
      <c r="A15" s="23">
        <v>4</v>
      </c>
      <c r="B15" s="24" t="s">
        <v>311</v>
      </c>
      <c r="C15" s="63">
        <v>200</v>
      </c>
      <c r="E15" s="25">
        <v>0</v>
      </c>
      <c r="F15" s="25">
        <v>0</v>
      </c>
      <c r="G15" s="46">
        <v>0</v>
      </c>
      <c r="H15" s="25"/>
      <c r="I15" s="25"/>
      <c r="J15" s="25"/>
      <c r="K15" s="25"/>
    </row>
    <row r="16" spans="1:11" ht="31.5" x14ac:dyDescent="0.25">
      <c r="A16" s="23">
        <v>5</v>
      </c>
      <c r="B16" s="24" t="s">
        <v>312</v>
      </c>
      <c r="C16" s="63">
        <v>144</v>
      </c>
      <c r="E16" s="25">
        <v>4930</v>
      </c>
      <c r="F16" s="25">
        <v>4930</v>
      </c>
      <c r="G16" s="46">
        <v>4930</v>
      </c>
      <c r="H16" s="25">
        <v>2648.54</v>
      </c>
      <c r="I16" s="25">
        <v>2282.96</v>
      </c>
      <c r="J16" s="25">
        <v>2282.96</v>
      </c>
      <c r="K16" s="25">
        <v>2282.96</v>
      </c>
    </row>
    <row r="17" spans="1:12" ht="15.75" x14ac:dyDescent="0.25">
      <c r="A17" s="23">
        <v>7</v>
      </c>
      <c r="B17" s="24" t="s">
        <v>313</v>
      </c>
      <c r="C17" s="63">
        <v>800</v>
      </c>
      <c r="E17" s="25"/>
      <c r="F17" s="25"/>
      <c r="G17" s="46"/>
      <c r="H17" s="25">
        <v>1222.73</v>
      </c>
      <c r="I17" s="25">
        <v>1050.1600000000001</v>
      </c>
      <c r="J17" s="25"/>
      <c r="K17" s="25">
        <v>1050.1600000000001</v>
      </c>
    </row>
    <row r="18" spans="1:12" ht="15.75" x14ac:dyDescent="0.25">
      <c r="A18" s="23">
        <v>8</v>
      </c>
      <c r="B18" s="24" t="s">
        <v>314</v>
      </c>
      <c r="C18" s="63">
        <v>1500</v>
      </c>
      <c r="E18" s="25">
        <v>500</v>
      </c>
      <c r="F18" s="25">
        <v>500</v>
      </c>
      <c r="G18" s="46">
        <v>500</v>
      </c>
      <c r="H18" s="25">
        <v>912.33</v>
      </c>
      <c r="I18" s="25">
        <v>747.5</v>
      </c>
      <c r="J18" s="25">
        <v>747.5</v>
      </c>
      <c r="K18" s="25">
        <v>747.5</v>
      </c>
    </row>
    <row r="19" spans="1:12" ht="15.75" x14ac:dyDescent="0.25">
      <c r="A19" s="23">
        <v>9</v>
      </c>
      <c r="B19" s="24" t="s">
        <v>315</v>
      </c>
      <c r="C19" s="63">
        <v>800</v>
      </c>
      <c r="E19" s="25">
        <v>2000</v>
      </c>
      <c r="F19" s="25">
        <v>2000</v>
      </c>
      <c r="G19" s="46">
        <v>2000</v>
      </c>
      <c r="H19" s="25">
        <v>1200</v>
      </c>
      <c r="I19" s="25">
        <v>1000</v>
      </c>
      <c r="J19" s="25">
        <v>1000</v>
      </c>
      <c r="K19" s="25">
        <v>1000</v>
      </c>
    </row>
    <row r="20" spans="1:12" ht="15.75" x14ac:dyDescent="0.25">
      <c r="A20" s="23">
        <v>10</v>
      </c>
      <c r="B20" s="24" t="s">
        <v>316</v>
      </c>
      <c r="C20" s="63">
        <v>500</v>
      </c>
      <c r="E20" s="25">
        <v>900</v>
      </c>
      <c r="F20" s="25">
        <v>900</v>
      </c>
      <c r="G20" s="46">
        <v>900</v>
      </c>
      <c r="H20" s="25">
        <v>548.54999999999995</v>
      </c>
      <c r="I20" s="25">
        <v>415.45</v>
      </c>
      <c r="J20" s="25">
        <v>415.45</v>
      </c>
      <c r="K20" s="25">
        <v>415.45</v>
      </c>
    </row>
    <row r="21" spans="1:12" ht="15.75" x14ac:dyDescent="0.25">
      <c r="A21" s="23">
        <v>11</v>
      </c>
      <c r="B21" s="24" t="s">
        <v>317</v>
      </c>
      <c r="C21" s="63">
        <v>1000</v>
      </c>
      <c r="E21" s="25">
        <v>550</v>
      </c>
      <c r="F21" s="25">
        <v>550</v>
      </c>
      <c r="G21" s="46">
        <v>550</v>
      </c>
      <c r="H21" s="25">
        <v>641.65</v>
      </c>
      <c r="I21" s="25">
        <v>628.19000000000005</v>
      </c>
      <c r="J21" s="25">
        <v>628.19000000000005</v>
      </c>
      <c r="K21" s="25">
        <v>628.19000000000005</v>
      </c>
    </row>
    <row r="22" spans="1:12" ht="15.75" x14ac:dyDescent="0.25">
      <c r="A22" s="23">
        <v>12</v>
      </c>
      <c r="B22" s="24" t="s">
        <v>318</v>
      </c>
      <c r="C22" s="63">
        <v>0</v>
      </c>
      <c r="E22" s="25">
        <v>1500</v>
      </c>
      <c r="F22" s="25">
        <v>1500</v>
      </c>
      <c r="G22" s="46">
        <v>1500</v>
      </c>
      <c r="H22" s="25">
        <v>1335.78</v>
      </c>
      <c r="I22" s="25">
        <v>1014.85</v>
      </c>
      <c r="J22" s="25">
        <v>1014.85</v>
      </c>
      <c r="K22" s="25">
        <v>1014.85</v>
      </c>
    </row>
    <row r="23" spans="1:12" ht="15.75" x14ac:dyDescent="0.25">
      <c r="A23" s="23">
        <v>13</v>
      </c>
      <c r="B23" s="24" t="s">
        <v>319</v>
      </c>
      <c r="C23" s="63">
        <v>3000</v>
      </c>
      <c r="E23" s="25"/>
      <c r="F23" s="25"/>
      <c r="G23" s="46">
        <v>200</v>
      </c>
      <c r="H23" s="25"/>
      <c r="I23" s="25"/>
      <c r="J23" s="25"/>
      <c r="K23" s="25"/>
    </row>
    <row r="24" spans="1:12" ht="15.75" x14ac:dyDescent="0.25">
      <c r="A24" s="23">
        <v>14</v>
      </c>
      <c r="B24" s="24" t="s">
        <v>320</v>
      </c>
      <c r="C24" s="63">
        <f>C23+C21+C20+C19+C18+C17+C15+C14+C13+C12+C16+C22</f>
        <v>26511</v>
      </c>
      <c r="E24" s="25">
        <v>1500</v>
      </c>
      <c r="F24" s="25">
        <v>1500</v>
      </c>
      <c r="G24" s="46">
        <v>1500</v>
      </c>
      <c r="H24" s="25">
        <v>2444.5500000000002</v>
      </c>
      <c r="I24" s="25">
        <v>2374.9899999999998</v>
      </c>
      <c r="J24" s="25">
        <v>2374.9899999999998</v>
      </c>
      <c r="K24" s="25">
        <v>2374.9899999999998</v>
      </c>
    </row>
    <row r="25" spans="1:12" ht="15.75" x14ac:dyDescent="0.25">
      <c r="A25" s="23">
        <v>15</v>
      </c>
      <c r="B25" s="24" t="s">
        <v>321</v>
      </c>
      <c r="C25" s="104">
        <v>21101</v>
      </c>
      <c r="E25" s="25" t="e">
        <f>E24+E22+E21+E20+E19+E18+E17+E16+#REF!+E15+E14+E13+#REF!+E23</f>
        <v>#REF!</v>
      </c>
      <c r="F25" s="25" t="e">
        <f>F24+F22+F21+F20+F19+F18+F17+F16+#REF!+F15+F14+F13+#REF!+F23</f>
        <v>#REF!</v>
      </c>
      <c r="G25" s="46" t="e">
        <f>G24+G22+G21+G20+G19+G18+G17+G16+#REF!+G15+G14+G13+#REF!+G23</f>
        <v>#REF!</v>
      </c>
      <c r="H25" s="25" t="e">
        <f>H24+H22+H21+H20+H19+H18+H17+H16+#REF!+H15+H14+H13+#REF!+H23</f>
        <v>#REF!</v>
      </c>
      <c r="I25" s="25" t="e">
        <f>I24+I22+I21+I20+I19+I18+I17+I16+#REF!+I15+I14+I13+#REF!+I23</f>
        <v>#REF!</v>
      </c>
      <c r="J25" s="25" t="e">
        <f>J24+J22+J21+J20+J19+J18+J17+J16+#REF!+J15+J14+J13+#REF!+J23</f>
        <v>#REF!</v>
      </c>
      <c r="K25" s="25" t="e">
        <f>K24+K22+K21+K20+K19+K18+K17+K16+#REF!+K15+K14+K13+#REF!+K23</f>
        <v>#REF!</v>
      </c>
    </row>
    <row r="26" spans="1:12" ht="15.75" x14ac:dyDescent="0.25">
      <c r="A26" s="23">
        <v>16</v>
      </c>
      <c r="B26" s="24" t="s">
        <v>322</v>
      </c>
      <c r="C26" s="65">
        <f t="shared" ref="C26" si="0">C24/C25*100</f>
        <v>125.63859532723566</v>
      </c>
      <c r="E26" s="25">
        <v>13886</v>
      </c>
      <c r="F26" s="25">
        <v>11555</v>
      </c>
      <c r="G26" s="47">
        <v>15515</v>
      </c>
      <c r="H26" s="25">
        <v>8934.99</v>
      </c>
      <c r="I26" s="25">
        <v>7002.45</v>
      </c>
      <c r="J26" s="25">
        <v>8841.67</v>
      </c>
      <c r="K26" s="25">
        <v>8841.67</v>
      </c>
      <c r="L26" t="s">
        <v>359</v>
      </c>
    </row>
    <row r="27" spans="1:12" ht="15.75" x14ac:dyDescent="0.25">
      <c r="E27" s="13" t="e">
        <f t="shared" ref="E27:K27" si="1">E25/E26*100</f>
        <v>#REF!</v>
      </c>
      <c r="F27" s="13" t="e">
        <f t="shared" si="1"/>
        <v>#REF!</v>
      </c>
      <c r="G27" s="48" t="e">
        <f t="shared" si="1"/>
        <v>#REF!</v>
      </c>
      <c r="H27" s="13" t="e">
        <f t="shared" si="1"/>
        <v>#REF!</v>
      </c>
      <c r="I27" s="13" t="e">
        <f t="shared" si="1"/>
        <v>#REF!</v>
      </c>
      <c r="J27" s="13" t="e">
        <f t="shared" si="1"/>
        <v>#REF!</v>
      </c>
      <c r="K27" s="13" t="e">
        <f t="shared" si="1"/>
        <v>#REF!</v>
      </c>
    </row>
    <row r="30" spans="1:12" ht="15.75" x14ac:dyDescent="0.25">
      <c r="B30" s="19" t="s">
        <v>323</v>
      </c>
      <c r="C30" s="19" t="s">
        <v>424</v>
      </c>
    </row>
  </sheetData>
  <mergeCells count="3">
    <mergeCell ref="B9:C9"/>
    <mergeCell ref="B8:C8"/>
    <mergeCell ref="B7:C7"/>
  </mergeCells>
  <pageMargins left="0.7" right="0.7" top="0.75" bottom="0.75" header="0.3" footer="0.3"/>
  <pageSetup paperSize="9" scale="82" orientation="portrait" r:id="rId1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3"/>
  <sheetViews>
    <sheetView showZeros="0" view="pageBreakPreview" topLeftCell="A394" zoomScale="110" zoomScaleNormal="120" zoomScaleSheetLayoutView="110" workbookViewId="0">
      <selection activeCell="F410" sqref="F410"/>
    </sheetView>
  </sheetViews>
  <sheetFormatPr defaultColWidth="9.140625" defaultRowHeight="15" x14ac:dyDescent="0.25"/>
  <cols>
    <col min="1" max="1" width="9.7109375" style="4" customWidth="1"/>
    <col min="2" max="2" width="26" style="4" customWidth="1"/>
    <col min="3" max="3" width="14.140625" style="5" customWidth="1"/>
    <col min="4" max="6" width="9.7109375" style="5" customWidth="1"/>
    <col min="7" max="12" width="10.7109375" style="5" customWidth="1"/>
    <col min="13" max="251" width="9.140625" style="4"/>
    <col min="252" max="252" width="10.7109375" style="4" customWidth="1"/>
    <col min="253" max="253" width="48.5703125" style="4" customWidth="1"/>
    <col min="254" max="254" width="12.5703125" style="4" customWidth="1"/>
    <col min="255" max="255" width="13" style="4" customWidth="1"/>
    <col min="256" max="256" width="10.5703125" style="4" customWidth="1"/>
    <col min="257" max="257" width="12.5703125" style="4" customWidth="1"/>
    <col min="258" max="258" width="11.28515625" style="4" customWidth="1"/>
    <col min="259" max="259" width="15.28515625" style="4" customWidth="1"/>
    <col min="260" max="260" width="10.85546875" style="4" customWidth="1"/>
    <col min="261" max="261" width="13.85546875" style="4" bestFit="1" customWidth="1"/>
    <col min="262" max="507" width="9.140625" style="4"/>
    <col min="508" max="508" width="10.7109375" style="4" customWidth="1"/>
    <col min="509" max="509" width="48.5703125" style="4" customWidth="1"/>
    <col min="510" max="510" width="12.5703125" style="4" customWidth="1"/>
    <col min="511" max="511" width="13" style="4" customWidth="1"/>
    <col min="512" max="512" width="10.5703125" style="4" customWidth="1"/>
    <col min="513" max="513" width="12.5703125" style="4" customWidth="1"/>
    <col min="514" max="514" width="11.28515625" style="4" customWidth="1"/>
    <col min="515" max="515" width="15.28515625" style="4" customWidth="1"/>
    <col min="516" max="516" width="10.85546875" style="4" customWidth="1"/>
    <col min="517" max="517" width="13.85546875" style="4" bestFit="1" customWidth="1"/>
    <col min="518" max="763" width="9.140625" style="4"/>
    <col min="764" max="764" width="10.7109375" style="4" customWidth="1"/>
    <col min="765" max="765" width="48.5703125" style="4" customWidth="1"/>
    <col min="766" max="766" width="12.5703125" style="4" customWidth="1"/>
    <col min="767" max="767" width="13" style="4" customWidth="1"/>
    <col min="768" max="768" width="10.5703125" style="4" customWidth="1"/>
    <col min="769" max="769" width="12.5703125" style="4" customWidth="1"/>
    <col min="770" max="770" width="11.28515625" style="4" customWidth="1"/>
    <col min="771" max="771" width="15.28515625" style="4" customWidth="1"/>
    <col min="772" max="772" width="10.85546875" style="4" customWidth="1"/>
    <col min="773" max="773" width="13.85546875" style="4" bestFit="1" customWidth="1"/>
    <col min="774" max="1019" width="9.140625" style="4"/>
    <col min="1020" max="1020" width="10.7109375" style="4" customWidth="1"/>
    <col min="1021" max="1021" width="48.5703125" style="4" customWidth="1"/>
    <col min="1022" max="1022" width="12.5703125" style="4" customWidth="1"/>
    <col min="1023" max="1023" width="13" style="4" customWidth="1"/>
    <col min="1024" max="1024" width="10.5703125" style="4" customWidth="1"/>
    <col min="1025" max="1025" width="12.5703125" style="4" customWidth="1"/>
    <col min="1026" max="1026" width="11.28515625" style="4" customWidth="1"/>
    <col min="1027" max="1027" width="15.28515625" style="4" customWidth="1"/>
    <col min="1028" max="1028" width="10.85546875" style="4" customWidth="1"/>
    <col min="1029" max="1029" width="13.85546875" style="4" bestFit="1" customWidth="1"/>
    <col min="1030" max="1275" width="9.140625" style="4"/>
    <col min="1276" max="1276" width="10.7109375" style="4" customWidth="1"/>
    <col min="1277" max="1277" width="48.5703125" style="4" customWidth="1"/>
    <col min="1278" max="1278" width="12.5703125" style="4" customWidth="1"/>
    <col min="1279" max="1279" width="13" style="4" customWidth="1"/>
    <col min="1280" max="1280" width="10.5703125" style="4" customWidth="1"/>
    <col min="1281" max="1281" width="12.5703125" style="4" customWidth="1"/>
    <col min="1282" max="1282" width="11.28515625" style="4" customWidth="1"/>
    <col min="1283" max="1283" width="15.28515625" style="4" customWidth="1"/>
    <col min="1284" max="1284" width="10.85546875" style="4" customWidth="1"/>
    <col min="1285" max="1285" width="13.85546875" style="4" bestFit="1" customWidth="1"/>
    <col min="1286" max="1531" width="9.140625" style="4"/>
    <col min="1532" max="1532" width="10.7109375" style="4" customWidth="1"/>
    <col min="1533" max="1533" width="48.5703125" style="4" customWidth="1"/>
    <col min="1534" max="1534" width="12.5703125" style="4" customWidth="1"/>
    <col min="1535" max="1535" width="13" style="4" customWidth="1"/>
    <col min="1536" max="1536" width="10.5703125" style="4" customWidth="1"/>
    <col min="1537" max="1537" width="12.5703125" style="4" customWidth="1"/>
    <col min="1538" max="1538" width="11.28515625" style="4" customWidth="1"/>
    <col min="1539" max="1539" width="15.28515625" style="4" customWidth="1"/>
    <col min="1540" max="1540" width="10.85546875" style="4" customWidth="1"/>
    <col min="1541" max="1541" width="13.85546875" style="4" bestFit="1" customWidth="1"/>
    <col min="1542" max="1787" width="9.140625" style="4"/>
    <col min="1788" max="1788" width="10.7109375" style="4" customWidth="1"/>
    <col min="1789" max="1789" width="48.5703125" style="4" customWidth="1"/>
    <col min="1790" max="1790" width="12.5703125" style="4" customWidth="1"/>
    <col min="1791" max="1791" width="13" style="4" customWidth="1"/>
    <col min="1792" max="1792" width="10.5703125" style="4" customWidth="1"/>
    <col min="1793" max="1793" width="12.5703125" style="4" customWidth="1"/>
    <col min="1794" max="1794" width="11.28515625" style="4" customWidth="1"/>
    <col min="1795" max="1795" width="15.28515625" style="4" customWidth="1"/>
    <col min="1796" max="1796" width="10.85546875" style="4" customWidth="1"/>
    <col min="1797" max="1797" width="13.85546875" style="4" bestFit="1" customWidth="1"/>
    <col min="1798" max="2043" width="9.140625" style="4"/>
    <col min="2044" max="2044" width="10.7109375" style="4" customWidth="1"/>
    <col min="2045" max="2045" width="48.5703125" style="4" customWidth="1"/>
    <col min="2046" max="2046" width="12.5703125" style="4" customWidth="1"/>
    <col min="2047" max="2047" width="13" style="4" customWidth="1"/>
    <col min="2048" max="2048" width="10.5703125" style="4" customWidth="1"/>
    <col min="2049" max="2049" width="12.5703125" style="4" customWidth="1"/>
    <col min="2050" max="2050" width="11.28515625" style="4" customWidth="1"/>
    <col min="2051" max="2051" width="15.28515625" style="4" customWidth="1"/>
    <col min="2052" max="2052" width="10.85546875" style="4" customWidth="1"/>
    <col min="2053" max="2053" width="13.85546875" style="4" bestFit="1" customWidth="1"/>
    <col min="2054" max="2299" width="9.140625" style="4"/>
    <col min="2300" max="2300" width="10.7109375" style="4" customWidth="1"/>
    <col min="2301" max="2301" width="48.5703125" style="4" customWidth="1"/>
    <col min="2302" max="2302" width="12.5703125" style="4" customWidth="1"/>
    <col min="2303" max="2303" width="13" style="4" customWidth="1"/>
    <col min="2304" max="2304" width="10.5703125" style="4" customWidth="1"/>
    <col min="2305" max="2305" width="12.5703125" style="4" customWidth="1"/>
    <col min="2306" max="2306" width="11.28515625" style="4" customWidth="1"/>
    <col min="2307" max="2307" width="15.28515625" style="4" customWidth="1"/>
    <col min="2308" max="2308" width="10.85546875" style="4" customWidth="1"/>
    <col min="2309" max="2309" width="13.85546875" style="4" bestFit="1" customWidth="1"/>
    <col min="2310" max="2555" width="9.140625" style="4"/>
    <col min="2556" max="2556" width="10.7109375" style="4" customWidth="1"/>
    <col min="2557" max="2557" width="48.5703125" style="4" customWidth="1"/>
    <col min="2558" max="2558" width="12.5703125" style="4" customWidth="1"/>
    <col min="2559" max="2559" width="13" style="4" customWidth="1"/>
    <col min="2560" max="2560" width="10.5703125" style="4" customWidth="1"/>
    <col min="2561" max="2561" width="12.5703125" style="4" customWidth="1"/>
    <col min="2562" max="2562" width="11.28515625" style="4" customWidth="1"/>
    <col min="2563" max="2563" width="15.28515625" style="4" customWidth="1"/>
    <col min="2564" max="2564" width="10.85546875" style="4" customWidth="1"/>
    <col min="2565" max="2565" width="13.85546875" style="4" bestFit="1" customWidth="1"/>
    <col min="2566" max="2811" width="9.140625" style="4"/>
    <col min="2812" max="2812" width="10.7109375" style="4" customWidth="1"/>
    <col min="2813" max="2813" width="48.5703125" style="4" customWidth="1"/>
    <col min="2814" max="2814" width="12.5703125" style="4" customWidth="1"/>
    <col min="2815" max="2815" width="13" style="4" customWidth="1"/>
    <col min="2816" max="2816" width="10.5703125" style="4" customWidth="1"/>
    <col min="2817" max="2817" width="12.5703125" style="4" customWidth="1"/>
    <col min="2818" max="2818" width="11.28515625" style="4" customWidth="1"/>
    <col min="2819" max="2819" width="15.28515625" style="4" customWidth="1"/>
    <col min="2820" max="2820" width="10.85546875" style="4" customWidth="1"/>
    <col min="2821" max="2821" width="13.85546875" style="4" bestFit="1" customWidth="1"/>
    <col min="2822" max="3067" width="9.140625" style="4"/>
    <col min="3068" max="3068" width="10.7109375" style="4" customWidth="1"/>
    <col min="3069" max="3069" width="48.5703125" style="4" customWidth="1"/>
    <col min="3070" max="3070" width="12.5703125" style="4" customWidth="1"/>
    <col min="3071" max="3071" width="13" style="4" customWidth="1"/>
    <col min="3072" max="3072" width="10.5703125" style="4" customWidth="1"/>
    <col min="3073" max="3073" width="12.5703125" style="4" customWidth="1"/>
    <col min="3074" max="3074" width="11.28515625" style="4" customWidth="1"/>
    <col min="3075" max="3075" width="15.28515625" style="4" customWidth="1"/>
    <col min="3076" max="3076" width="10.85546875" style="4" customWidth="1"/>
    <col min="3077" max="3077" width="13.85546875" style="4" bestFit="1" customWidth="1"/>
    <col min="3078" max="3323" width="9.140625" style="4"/>
    <col min="3324" max="3324" width="10.7109375" style="4" customWidth="1"/>
    <col min="3325" max="3325" width="48.5703125" style="4" customWidth="1"/>
    <col min="3326" max="3326" width="12.5703125" style="4" customWidth="1"/>
    <col min="3327" max="3327" width="13" style="4" customWidth="1"/>
    <col min="3328" max="3328" width="10.5703125" style="4" customWidth="1"/>
    <col min="3329" max="3329" width="12.5703125" style="4" customWidth="1"/>
    <col min="3330" max="3330" width="11.28515625" style="4" customWidth="1"/>
    <col min="3331" max="3331" width="15.28515625" style="4" customWidth="1"/>
    <col min="3332" max="3332" width="10.85546875" style="4" customWidth="1"/>
    <col min="3333" max="3333" width="13.85546875" style="4" bestFit="1" customWidth="1"/>
    <col min="3334" max="3579" width="9.140625" style="4"/>
    <col min="3580" max="3580" width="10.7109375" style="4" customWidth="1"/>
    <col min="3581" max="3581" width="48.5703125" style="4" customWidth="1"/>
    <col min="3582" max="3582" width="12.5703125" style="4" customWidth="1"/>
    <col min="3583" max="3583" width="13" style="4" customWidth="1"/>
    <col min="3584" max="3584" width="10.5703125" style="4" customWidth="1"/>
    <col min="3585" max="3585" width="12.5703125" style="4" customWidth="1"/>
    <col min="3586" max="3586" width="11.28515625" style="4" customWidth="1"/>
    <col min="3587" max="3587" width="15.28515625" style="4" customWidth="1"/>
    <col min="3588" max="3588" width="10.85546875" style="4" customWidth="1"/>
    <col min="3589" max="3589" width="13.85546875" style="4" bestFit="1" customWidth="1"/>
    <col min="3590" max="3835" width="9.140625" style="4"/>
    <col min="3836" max="3836" width="10.7109375" style="4" customWidth="1"/>
    <col min="3837" max="3837" width="48.5703125" style="4" customWidth="1"/>
    <col min="3838" max="3838" width="12.5703125" style="4" customWidth="1"/>
    <col min="3839" max="3839" width="13" style="4" customWidth="1"/>
    <col min="3840" max="3840" width="10.5703125" style="4" customWidth="1"/>
    <col min="3841" max="3841" width="12.5703125" style="4" customWidth="1"/>
    <col min="3842" max="3842" width="11.28515625" style="4" customWidth="1"/>
    <col min="3843" max="3843" width="15.28515625" style="4" customWidth="1"/>
    <col min="3844" max="3844" width="10.85546875" style="4" customWidth="1"/>
    <col min="3845" max="3845" width="13.85546875" style="4" bestFit="1" customWidth="1"/>
    <col min="3846" max="4091" width="9.140625" style="4"/>
    <col min="4092" max="4092" width="10.7109375" style="4" customWidth="1"/>
    <col min="4093" max="4093" width="48.5703125" style="4" customWidth="1"/>
    <col min="4094" max="4094" width="12.5703125" style="4" customWidth="1"/>
    <col min="4095" max="4095" width="13" style="4" customWidth="1"/>
    <col min="4096" max="4096" width="10.5703125" style="4" customWidth="1"/>
    <col min="4097" max="4097" width="12.5703125" style="4" customWidth="1"/>
    <col min="4098" max="4098" width="11.28515625" style="4" customWidth="1"/>
    <col min="4099" max="4099" width="15.28515625" style="4" customWidth="1"/>
    <col min="4100" max="4100" width="10.85546875" style="4" customWidth="1"/>
    <col min="4101" max="4101" width="13.85546875" style="4" bestFit="1" customWidth="1"/>
    <col min="4102" max="4347" width="9.140625" style="4"/>
    <col min="4348" max="4348" width="10.7109375" style="4" customWidth="1"/>
    <col min="4349" max="4349" width="48.5703125" style="4" customWidth="1"/>
    <col min="4350" max="4350" width="12.5703125" style="4" customWidth="1"/>
    <col min="4351" max="4351" width="13" style="4" customWidth="1"/>
    <col min="4352" max="4352" width="10.5703125" style="4" customWidth="1"/>
    <col min="4353" max="4353" width="12.5703125" style="4" customWidth="1"/>
    <col min="4354" max="4354" width="11.28515625" style="4" customWidth="1"/>
    <col min="4355" max="4355" width="15.28515625" style="4" customWidth="1"/>
    <col min="4356" max="4356" width="10.85546875" style="4" customWidth="1"/>
    <col min="4357" max="4357" width="13.85546875" style="4" bestFit="1" customWidth="1"/>
    <col min="4358" max="4603" width="9.140625" style="4"/>
    <col min="4604" max="4604" width="10.7109375" style="4" customWidth="1"/>
    <col min="4605" max="4605" width="48.5703125" style="4" customWidth="1"/>
    <col min="4606" max="4606" width="12.5703125" style="4" customWidth="1"/>
    <col min="4607" max="4607" width="13" style="4" customWidth="1"/>
    <col min="4608" max="4608" width="10.5703125" style="4" customWidth="1"/>
    <col min="4609" max="4609" width="12.5703125" style="4" customWidth="1"/>
    <col min="4610" max="4610" width="11.28515625" style="4" customWidth="1"/>
    <col min="4611" max="4611" width="15.28515625" style="4" customWidth="1"/>
    <col min="4612" max="4612" width="10.85546875" style="4" customWidth="1"/>
    <col min="4613" max="4613" width="13.85546875" style="4" bestFit="1" customWidth="1"/>
    <col min="4614" max="4859" width="9.140625" style="4"/>
    <col min="4860" max="4860" width="10.7109375" style="4" customWidth="1"/>
    <col min="4861" max="4861" width="48.5703125" style="4" customWidth="1"/>
    <col min="4862" max="4862" width="12.5703125" style="4" customWidth="1"/>
    <col min="4863" max="4863" width="13" style="4" customWidth="1"/>
    <col min="4864" max="4864" width="10.5703125" style="4" customWidth="1"/>
    <col min="4865" max="4865" width="12.5703125" style="4" customWidth="1"/>
    <col min="4866" max="4866" width="11.28515625" style="4" customWidth="1"/>
    <col min="4867" max="4867" width="15.28515625" style="4" customWidth="1"/>
    <col min="4868" max="4868" width="10.85546875" style="4" customWidth="1"/>
    <col min="4869" max="4869" width="13.85546875" style="4" bestFit="1" customWidth="1"/>
    <col min="4870" max="5115" width="9.140625" style="4"/>
    <col min="5116" max="5116" width="10.7109375" style="4" customWidth="1"/>
    <col min="5117" max="5117" width="48.5703125" style="4" customWidth="1"/>
    <col min="5118" max="5118" width="12.5703125" style="4" customWidth="1"/>
    <col min="5119" max="5119" width="13" style="4" customWidth="1"/>
    <col min="5120" max="5120" width="10.5703125" style="4" customWidth="1"/>
    <col min="5121" max="5121" width="12.5703125" style="4" customWidth="1"/>
    <col min="5122" max="5122" width="11.28515625" style="4" customWidth="1"/>
    <col min="5123" max="5123" width="15.28515625" style="4" customWidth="1"/>
    <col min="5124" max="5124" width="10.85546875" style="4" customWidth="1"/>
    <col min="5125" max="5125" width="13.85546875" style="4" bestFit="1" customWidth="1"/>
    <col min="5126" max="5371" width="9.140625" style="4"/>
    <col min="5372" max="5372" width="10.7109375" style="4" customWidth="1"/>
    <col min="5373" max="5373" width="48.5703125" style="4" customWidth="1"/>
    <col min="5374" max="5374" width="12.5703125" style="4" customWidth="1"/>
    <col min="5375" max="5375" width="13" style="4" customWidth="1"/>
    <col min="5376" max="5376" width="10.5703125" style="4" customWidth="1"/>
    <col min="5377" max="5377" width="12.5703125" style="4" customWidth="1"/>
    <col min="5378" max="5378" width="11.28515625" style="4" customWidth="1"/>
    <col min="5379" max="5379" width="15.28515625" style="4" customWidth="1"/>
    <col min="5380" max="5380" width="10.85546875" style="4" customWidth="1"/>
    <col min="5381" max="5381" width="13.85546875" style="4" bestFit="1" customWidth="1"/>
    <col min="5382" max="5627" width="9.140625" style="4"/>
    <col min="5628" max="5628" width="10.7109375" style="4" customWidth="1"/>
    <col min="5629" max="5629" width="48.5703125" style="4" customWidth="1"/>
    <col min="5630" max="5630" width="12.5703125" style="4" customWidth="1"/>
    <col min="5631" max="5631" width="13" style="4" customWidth="1"/>
    <col min="5632" max="5632" width="10.5703125" style="4" customWidth="1"/>
    <col min="5633" max="5633" width="12.5703125" style="4" customWidth="1"/>
    <col min="5634" max="5634" width="11.28515625" style="4" customWidth="1"/>
    <col min="5635" max="5635" width="15.28515625" style="4" customWidth="1"/>
    <col min="5636" max="5636" width="10.85546875" style="4" customWidth="1"/>
    <col min="5637" max="5637" width="13.85546875" style="4" bestFit="1" customWidth="1"/>
    <col min="5638" max="5883" width="9.140625" style="4"/>
    <col min="5884" max="5884" width="10.7109375" style="4" customWidth="1"/>
    <col min="5885" max="5885" width="48.5703125" style="4" customWidth="1"/>
    <col min="5886" max="5886" width="12.5703125" style="4" customWidth="1"/>
    <col min="5887" max="5887" width="13" style="4" customWidth="1"/>
    <col min="5888" max="5888" width="10.5703125" style="4" customWidth="1"/>
    <col min="5889" max="5889" width="12.5703125" style="4" customWidth="1"/>
    <col min="5890" max="5890" width="11.28515625" style="4" customWidth="1"/>
    <col min="5891" max="5891" width="15.28515625" style="4" customWidth="1"/>
    <col min="5892" max="5892" width="10.85546875" style="4" customWidth="1"/>
    <col min="5893" max="5893" width="13.85546875" style="4" bestFit="1" customWidth="1"/>
    <col min="5894" max="6139" width="9.140625" style="4"/>
    <col min="6140" max="6140" width="10.7109375" style="4" customWidth="1"/>
    <col min="6141" max="6141" width="48.5703125" style="4" customWidth="1"/>
    <col min="6142" max="6142" width="12.5703125" style="4" customWidth="1"/>
    <col min="6143" max="6143" width="13" style="4" customWidth="1"/>
    <col min="6144" max="6144" width="10.5703125" style="4" customWidth="1"/>
    <col min="6145" max="6145" width="12.5703125" style="4" customWidth="1"/>
    <col min="6146" max="6146" width="11.28515625" style="4" customWidth="1"/>
    <col min="6147" max="6147" width="15.28515625" style="4" customWidth="1"/>
    <col min="6148" max="6148" width="10.85546875" style="4" customWidth="1"/>
    <col min="6149" max="6149" width="13.85546875" style="4" bestFit="1" customWidth="1"/>
    <col min="6150" max="6395" width="9.140625" style="4"/>
    <col min="6396" max="6396" width="10.7109375" style="4" customWidth="1"/>
    <col min="6397" max="6397" width="48.5703125" style="4" customWidth="1"/>
    <col min="6398" max="6398" width="12.5703125" style="4" customWidth="1"/>
    <col min="6399" max="6399" width="13" style="4" customWidth="1"/>
    <col min="6400" max="6400" width="10.5703125" style="4" customWidth="1"/>
    <col min="6401" max="6401" width="12.5703125" style="4" customWidth="1"/>
    <col min="6402" max="6402" width="11.28515625" style="4" customWidth="1"/>
    <col min="6403" max="6403" width="15.28515625" style="4" customWidth="1"/>
    <col min="6404" max="6404" width="10.85546875" style="4" customWidth="1"/>
    <col min="6405" max="6405" width="13.85546875" style="4" bestFit="1" customWidth="1"/>
    <col min="6406" max="6651" width="9.140625" style="4"/>
    <col min="6652" max="6652" width="10.7109375" style="4" customWidth="1"/>
    <col min="6653" max="6653" width="48.5703125" style="4" customWidth="1"/>
    <col min="6654" max="6654" width="12.5703125" style="4" customWidth="1"/>
    <col min="6655" max="6655" width="13" style="4" customWidth="1"/>
    <col min="6656" max="6656" width="10.5703125" style="4" customWidth="1"/>
    <col min="6657" max="6657" width="12.5703125" style="4" customWidth="1"/>
    <col min="6658" max="6658" width="11.28515625" style="4" customWidth="1"/>
    <col min="6659" max="6659" width="15.28515625" style="4" customWidth="1"/>
    <col min="6660" max="6660" width="10.85546875" style="4" customWidth="1"/>
    <col min="6661" max="6661" width="13.85546875" style="4" bestFit="1" customWidth="1"/>
    <col min="6662" max="6907" width="9.140625" style="4"/>
    <col min="6908" max="6908" width="10.7109375" style="4" customWidth="1"/>
    <col min="6909" max="6909" width="48.5703125" style="4" customWidth="1"/>
    <col min="6910" max="6910" width="12.5703125" style="4" customWidth="1"/>
    <col min="6911" max="6911" width="13" style="4" customWidth="1"/>
    <col min="6912" max="6912" width="10.5703125" style="4" customWidth="1"/>
    <col min="6913" max="6913" width="12.5703125" style="4" customWidth="1"/>
    <col min="6914" max="6914" width="11.28515625" style="4" customWidth="1"/>
    <col min="6915" max="6915" width="15.28515625" style="4" customWidth="1"/>
    <col min="6916" max="6916" width="10.85546875" style="4" customWidth="1"/>
    <col min="6917" max="6917" width="13.85546875" style="4" bestFit="1" customWidth="1"/>
    <col min="6918" max="7163" width="9.140625" style="4"/>
    <col min="7164" max="7164" width="10.7109375" style="4" customWidth="1"/>
    <col min="7165" max="7165" width="48.5703125" style="4" customWidth="1"/>
    <col min="7166" max="7166" width="12.5703125" style="4" customWidth="1"/>
    <col min="7167" max="7167" width="13" style="4" customWidth="1"/>
    <col min="7168" max="7168" width="10.5703125" style="4" customWidth="1"/>
    <col min="7169" max="7169" width="12.5703125" style="4" customWidth="1"/>
    <col min="7170" max="7170" width="11.28515625" style="4" customWidth="1"/>
    <col min="7171" max="7171" width="15.28515625" style="4" customWidth="1"/>
    <col min="7172" max="7172" width="10.85546875" style="4" customWidth="1"/>
    <col min="7173" max="7173" width="13.85546875" style="4" bestFit="1" customWidth="1"/>
    <col min="7174" max="7419" width="9.140625" style="4"/>
    <col min="7420" max="7420" width="10.7109375" style="4" customWidth="1"/>
    <col min="7421" max="7421" width="48.5703125" style="4" customWidth="1"/>
    <col min="7422" max="7422" width="12.5703125" style="4" customWidth="1"/>
    <col min="7423" max="7423" width="13" style="4" customWidth="1"/>
    <col min="7424" max="7424" width="10.5703125" style="4" customWidth="1"/>
    <col min="7425" max="7425" width="12.5703125" style="4" customWidth="1"/>
    <col min="7426" max="7426" width="11.28515625" style="4" customWidth="1"/>
    <col min="7427" max="7427" width="15.28515625" style="4" customWidth="1"/>
    <col min="7428" max="7428" width="10.85546875" style="4" customWidth="1"/>
    <col min="7429" max="7429" width="13.85546875" style="4" bestFit="1" customWidth="1"/>
    <col min="7430" max="7675" width="9.140625" style="4"/>
    <col min="7676" max="7676" width="10.7109375" style="4" customWidth="1"/>
    <col min="7677" max="7677" width="48.5703125" style="4" customWidth="1"/>
    <col min="7678" max="7678" width="12.5703125" style="4" customWidth="1"/>
    <col min="7679" max="7679" width="13" style="4" customWidth="1"/>
    <col min="7680" max="7680" width="10.5703125" style="4" customWidth="1"/>
    <col min="7681" max="7681" width="12.5703125" style="4" customWidth="1"/>
    <col min="7682" max="7682" width="11.28515625" style="4" customWidth="1"/>
    <col min="7683" max="7683" width="15.28515625" style="4" customWidth="1"/>
    <col min="7684" max="7684" width="10.85546875" style="4" customWidth="1"/>
    <col min="7685" max="7685" width="13.85546875" style="4" bestFit="1" customWidth="1"/>
    <col min="7686" max="7931" width="9.140625" style="4"/>
    <col min="7932" max="7932" width="10.7109375" style="4" customWidth="1"/>
    <col min="7933" max="7933" width="48.5703125" style="4" customWidth="1"/>
    <col min="7934" max="7934" width="12.5703125" style="4" customWidth="1"/>
    <col min="7935" max="7935" width="13" style="4" customWidth="1"/>
    <col min="7936" max="7936" width="10.5703125" style="4" customWidth="1"/>
    <col min="7937" max="7937" width="12.5703125" style="4" customWidth="1"/>
    <col min="7938" max="7938" width="11.28515625" style="4" customWidth="1"/>
    <col min="7939" max="7939" width="15.28515625" style="4" customWidth="1"/>
    <col min="7940" max="7940" width="10.85546875" style="4" customWidth="1"/>
    <col min="7941" max="7941" width="13.85546875" style="4" bestFit="1" customWidth="1"/>
    <col min="7942" max="8187" width="9.140625" style="4"/>
    <col min="8188" max="8188" width="10.7109375" style="4" customWidth="1"/>
    <col min="8189" max="8189" width="48.5703125" style="4" customWidth="1"/>
    <col min="8190" max="8190" width="12.5703125" style="4" customWidth="1"/>
    <col min="8191" max="8191" width="13" style="4" customWidth="1"/>
    <col min="8192" max="8192" width="10.5703125" style="4" customWidth="1"/>
    <col min="8193" max="8193" width="12.5703125" style="4" customWidth="1"/>
    <col min="8194" max="8194" width="11.28515625" style="4" customWidth="1"/>
    <col min="8195" max="8195" width="15.28515625" style="4" customWidth="1"/>
    <col min="8196" max="8196" width="10.85546875" style="4" customWidth="1"/>
    <col min="8197" max="8197" width="13.85546875" style="4" bestFit="1" customWidth="1"/>
    <col min="8198" max="8443" width="9.140625" style="4"/>
    <col min="8444" max="8444" width="10.7109375" style="4" customWidth="1"/>
    <col min="8445" max="8445" width="48.5703125" style="4" customWidth="1"/>
    <col min="8446" max="8446" width="12.5703125" style="4" customWidth="1"/>
    <col min="8447" max="8447" width="13" style="4" customWidth="1"/>
    <col min="8448" max="8448" width="10.5703125" style="4" customWidth="1"/>
    <col min="8449" max="8449" width="12.5703125" style="4" customWidth="1"/>
    <col min="8450" max="8450" width="11.28515625" style="4" customWidth="1"/>
    <col min="8451" max="8451" width="15.28515625" style="4" customWidth="1"/>
    <col min="8452" max="8452" width="10.85546875" style="4" customWidth="1"/>
    <col min="8453" max="8453" width="13.85546875" style="4" bestFit="1" customWidth="1"/>
    <col min="8454" max="8699" width="9.140625" style="4"/>
    <col min="8700" max="8700" width="10.7109375" style="4" customWidth="1"/>
    <col min="8701" max="8701" width="48.5703125" style="4" customWidth="1"/>
    <col min="8702" max="8702" width="12.5703125" style="4" customWidth="1"/>
    <col min="8703" max="8703" width="13" style="4" customWidth="1"/>
    <col min="8704" max="8704" width="10.5703125" style="4" customWidth="1"/>
    <col min="8705" max="8705" width="12.5703125" style="4" customWidth="1"/>
    <col min="8706" max="8706" width="11.28515625" style="4" customWidth="1"/>
    <col min="8707" max="8707" width="15.28515625" style="4" customWidth="1"/>
    <col min="8708" max="8708" width="10.85546875" style="4" customWidth="1"/>
    <col min="8709" max="8709" width="13.85546875" style="4" bestFit="1" customWidth="1"/>
    <col min="8710" max="8955" width="9.140625" style="4"/>
    <col min="8956" max="8956" width="10.7109375" style="4" customWidth="1"/>
    <col min="8957" max="8957" width="48.5703125" style="4" customWidth="1"/>
    <col min="8958" max="8958" width="12.5703125" style="4" customWidth="1"/>
    <col min="8959" max="8959" width="13" style="4" customWidth="1"/>
    <col min="8960" max="8960" width="10.5703125" style="4" customWidth="1"/>
    <col min="8961" max="8961" width="12.5703125" style="4" customWidth="1"/>
    <col min="8962" max="8962" width="11.28515625" style="4" customWidth="1"/>
    <col min="8963" max="8963" width="15.28515625" style="4" customWidth="1"/>
    <col min="8964" max="8964" width="10.85546875" style="4" customWidth="1"/>
    <col min="8965" max="8965" width="13.85546875" style="4" bestFit="1" customWidth="1"/>
    <col min="8966" max="9211" width="9.140625" style="4"/>
    <col min="9212" max="9212" width="10.7109375" style="4" customWidth="1"/>
    <col min="9213" max="9213" width="48.5703125" style="4" customWidth="1"/>
    <col min="9214" max="9214" width="12.5703125" style="4" customWidth="1"/>
    <col min="9215" max="9215" width="13" style="4" customWidth="1"/>
    <col min="9216" max="9216" width="10.5703125" style="4" customWidth="1"/>
    <col min="9217" max="9217" width="12.5703125" style="4" customWidth="1"/>
    <col min="9218" max="9218" width="11.28515625" style="4" customWidth="1"/>
    <col min="9219" max="9219" width="15.28515625" style="4" customWidth="1"/>
    <col min="9220" max="9220" width="10.85546875" style="4" customWidth="1"/>
    <col min="9221" max="9221" width="13.85546875" style="4" bestFit="1" customWidth="1"/>
    <col min="9222" max="9467" width="9.140625" style="4"/>
    <col min="9468" max="9468" width="10.7109375" style="4" customWidth="1"/>
    <col min="9469" max="9469" width="48.5703125" style="4" customWidth="1"/>
    <col min="9470" max="9470" width="12.5703125" style="4" customWidth="1"/>
    <col min="9471" max="9471" width="13" style="4" customWidth="1"/>
    <col min="9472" max="9472" width="10.5703125" style="4" customWidth="1"/>
    <col min="9473" max="9473" width="12.5703125" style="4" customWidth="1"/>
    <col min="9474" max="9474" width="11.28515625" style="4" customWidth="1"/>
    <col min="9475" max="9475" width="15.28515625" style="4" customWidth="1"/>
    <col min="9476" max="9476" width="10.85546875" style="4" customWidth="1"/>
    <col min="9477" max="9477" width="13.85546875" style="4" bestFit="1" customWidth="1"/>
    <col min="9478" max="9723" width="9.140625" style="4"/>
    <col min="9724" max="9724" width="10.7109375" style="4" customWidth="1"/>
    <col min="9725" max="9725" width="48.5703125" style="4" customWidth="1"/>
    <col min="9726" max="9726" width="12.5703125" style="4" customWidth="1"/>
    <col min="9727" max="9727" width="13" style="4" customWidth="1"/>
    <col min="9728" max="9728" width="10.5703125" style="4" customWidth="1"/>
    <col min="9729" max="9729" width="12.5703125" style="4" customWidth="1"/>
    <col min="9730" max="9730" width="11.28515625" style="4" customWidth="1"/>
    <col min="9731" max="9731" width="15.28515625" style="4" customWidth="1"/>
    <col min="9732" max="9732" width="10.85546875" style="4" customWidth="1"/>
    <col min="9733" max="9733" width="13.85546875" style="4" bestFit="1" customWidth="1"/>
    <col min="9734" max="9979" width="9.140625" style="4"/>
    <col min="9980" max="9980" width="10.7109375" style="4" customWidth="1"/>
    <col min="9981" max="9981" width="48.5703125" style="4" customWidth="1"/>
    <col min="9982" max="9982" width="12.5703125" style="4" customWidth="1"/>
    <col min="9983" max="9983" width="13" style="4" customWidth="1"/>
    <col min="9984" max="9984" width="10.5703125" style="4" customWidth="1"/>
    <col min="9985" max="9985" width="12.5703125" style="4" customWidth="1"/>
    <col min="9986" max="9986" width="11.28515625" style="4" customWidth="1"/>
    <col min="9987" max="9987" width="15.28515625" style="4" customWidth="1"/>
    <col min="9988" max="9988" width="10.85546875" style="4" customWidth="1"/>
    <col min="9989" max="9989" width="13.85546875" style="4" bestFit="1" customWidth="1"/>
    <col min="9990" max="10235" width="9.140625" style="4"/>
    <col min="10236" max="10236" width="10.7109375" style="4" customWidth="1"/>
    <col min="10237" max="10237" width="48.5703125" style="4" customWidth="1"/>
    <col min="10238" max="10238" width="12.5703125" style="4" customWidth="1"/>
    <col min="10239" max="10239" width="13" style="4" customWidth="1"/>
    <col min="10240" max="10240" width="10.5703125" style="4" customWidth="1"/>
    <col min="10241" max="10241" width="12.5703125" style="4" customWidth="1"/>
    <col min="10242" max="10242" width="11.28515625" style="4" customWidth="1"/>
    <col min="10243" max="10243" width="15.28515625" style="4" customWidth="1"/>
    <col min="10244" max="10244" width="10.85546875" style="4" customWidth="1"/>
    <col min="10245" max="10245" width="13.85546875" style="4" bestFit="1" customWidth="1"/>
    <col min="10246" max="10491" width="9.140625" style="4"/>
    <col min="10492" max="10492" width="10.7109375" style="4" customWidth="1"/>
    <col min="10493" max="10493" width="48.5703125" style="4" customWidth="1"/>
    <col min="10494" max="10494" width="12.5703125" style="4" customWidth="1"/>
    <col min="10495" max="10495" width="13" style="4" customWidth="1"/>
    <col min="10496" max="10496" width="10.5703125" style="4" customWidth="1"/>
    <col min="10497" max="10497" width="12.5703125" style="4" customWidth="1"/>
    <col min="10498" max="10498" width="11.28515625" style="4" customWidth="1"/>
    <col min="10499" max="10499" width="15.28515625" style="4" customWidth="1"/>
    <col min="10500" max="10500" width="10.85546875" style="4" customWidth="1"/>
    <col min="10501" max="10501" width="13.85546875" style="4" bestFit="1" customWidth="1"/>
    <col min="10502" max="10747" width="9.140625" style="4"/>
    <col min="10748" max="10748" width="10.7109375" style="4" customWidth="1"/>
    <col min="10749" max="10749" width="48.5703125" style="4" customWidth="1"/>
    <col min="10750" max="10750" width="12.5703125" style="4" customWidth="1"/>
    <col min="10751" max="10751" width="13" style="4" customWidth="1"/>
    <col min="10752" max="10752" width="10.5703125" style="4" customWidth="1"/>
    <col min="10753" max="10753" width="12.5703125" style="4" customWidth="1"/>
    <col min="10754" max="10754" width="11.28515625" style="4" customWidth="1"/>
    <col min="10755" max="10755" width="15.28515625" style="4" customWidth="1"/>
    <col min="10756" max="10756" width="10.85546875" style="4" customWidth="1"/>
    <col min="10757" max="10757" width="13.85546875" style="4" bestFit="1" customWidth="1"/>
    <col min="10758" max="11003" width="9.140625" style="4"/>
    <col min="11004" max="11004" width="10.7109375" style="4" customWidth="1"/>
    <col min="11005" max="11005" width="48.5703125" style="4" customWidth="1"/>
    <col min="11006" max="11006" width="12.5703125" style="4" customWidth="1"/>
    <col min="11007" max="11007" width="13" style="4" customWidth="1"/>
    <col min="11008" max="11008" width="10.5703125" style="4" customWidth="1"/>
    <col min="11009" max="11009" width="12.5703125" style="4" customWidth="1"/>
    <col min="11010" max="11010" width="11.28515625" style="4" customWidth="1"/>
    <col min="11011" max="11011" width="15.28515625" style="4" customWidth="1"/>
    <col min="11012" max="11012" width="10.85546875" style="4" customWidth="1"/>
    <col min="11013" max="11013" width="13.85546875" style="4" bestFit="1" customWidth="1"/>
    <col min="11014" max="11259" width="9.140625" style="4"/>
    <col min="11260" max="11260" width="10.7109375" style="4" customWidth="1"/>
    <col min="11261" max="11261" width="48.5703125" style="4" customWidth="1"/>
    <col min="11262" max="11262" width="12.5703125" style="4" customWidth="1"/>
    <col min="11263" max="11263" width="13" style="4" customWidth="1"/>
    <col min="11264" max="11264" width="10.5703125" style="4" customWidth="1"/>
    <col min="11265" max="11265" width="12.5703125" style="4" customWidth="1"/>
    <col min="11266" max="11266" width="11.28515625" style="4" customWidth="1"/>
    <col min="11267" max="11267" width="15.28515625" style="4" customWidth="1"/>
    <col min="11268" max="11268" width="10.85546875" style="4" customWidth="1"/>
    <col min="11269" max="11269" width="13.85546875" style="4" bestFit="1" customWidth="1"/>
    <col min="11270" max="11515" width="9.140625" style="4"/>
    <col min="11516" max="11516" width="10.7109375" style="4" customWidth="1"/>
    <col min="11517" max="11517" width="48.5703125" style="4" customWidth="1"/>
    <col min="11518" max="11518" width="12.5703125" style="4" customWidth="1"/>
    <col min="11519" max="11519" width="13" style="4" customWidth="1"/>
    <col min="11520" max="11520" width="10.5703125" style="4" customWidth="1"/>
    <col min="11521" max="11521" width="12.5703125" style="4" customWidth="1"/>
    <col min="11522" max="11522" width="11.28515625" style="4" customWidth="1"/>
    <col min="11523" max="11523" width="15.28515625" style="4" customWidth="1"/>
    <col min="11524" max="11524" width="10.85546875" style="4" customWidth="1"/>
    <col min="11525" max="11525" width="13.85546875" style="4" bestFit="1" customWidth="1"/>
    <col min="11526" max="11771" width="9.140625" style="4"/>
    <col min="11772" max="11772" width="10.7109375" style="4" customWidth="1"/>
    <col min="11773" max="11773" width="48.5703125" style="4" customWidth="1"/>
    <col min="11774" max="11774" width="12.5703125" style="4" customWidth="1"/>
    <col min="11775" max="11775" width="13" style="4" customWidth="1"/>
    <col min="11776" max="11776" width="10.5703125" style="4" customWidth="1"/>
    <col min="11777" max="11777" width="12.5703125" style="4" customWidth="1"/>
    <col min="11778" max="11778" width="11.28515625" style="4" customWidth="1"/>
    <col min="11779" max="11779" width="15.28515625" style="4" customWidth="1"/>
    <col min="11780" max="11780" width="10.85546875" style="4" customWidth="1"/>
    <col min="11781" max="11781" width="13.85546875" style="4" bestFit="1" customWidth="1"/>
    <col min="11782" max="12027" width="9.140625" style="4"/>
    <col min="12028" max="12028" width="10.7109375" style="4" customWidth="1"/>
    <col min="12029" max="12029" width="48.5703125" style="4" customWidth="1"/>
    <col min="12030" max="12030" width="12.5703125" style="4" customWidth="1"/>
    <col min="12031" max="12031" width="13" style="4" customWidth="1"/>
    <col min="12032" max="12032" width="10.5703125" style="4" customWidth="1"/>
    <col min="12033" max="12033" width="12.5703125" style="4" customWidth="1"/>
    <col min="12034" max="12034" width="11.28515625" style="4" customWidth="1"/>
    <col min="12035" max="12035" width="15.28515625" style="4" customWidth="1"/>
    <col min="12036" max="12036" width="10.85546875" style="4" customWidth="1"/>
    <col min="12037" max="12037" width="13.85546875" style="4" bestFit="1" customWidth="1"/>
    <col min="12038" max="12283" width="9.140625" style="4"/>
    <col min="12284" max="12284" width="10.7109375" style="4" customWidth="1"/>
    <col min="12285" max="12285" width="48.5703125" style="4" customWidth="1"/>
    <col min="12286" max="12286" width="12.5703125" style="4" customWidth="1"/>
    <col min="12287" max="12287" width="13" style="4" customWidth="1"/>
    <col min="12288" max="12288" width="10.5703125" style="4" customWidth="1"/>
    <col min="12289" max="12289" width="12.5703125" style="4" customWidth="1"/>
    <col min="12290" max="12290" width="11.28515625" style="4" customWidth="1"/>
    <col min="12291" max="12291" width="15.28515625" style="4" customWidth="1"/>
    <col min="12292" max="12292" width="10.85546875" style="4" customWidth="1"/>
    <col min="12293" max="12293" width="13.85546875" style="4" bestFit="1" customWidth="1"/>
    <col min="12294" max="12539" width="9.140625" style="4"/>
    <col min="12540" max="12540" width="10.7109375" style="4" customWidth="1"/>
    <col min="12541" max="12541" width="48.5703125" style="4" customWidth="1"/>
    <col min="12542" max="12542" width="12.5703125" style="4" customWidth="1"/>
    <col min="12543" max="12543" width="13" style="4" customWidth="1"/>
    <col min="12544" max="12544" width="10.5703125" style="4" customWidth="1"/>
    <col min="12545" max="12545" width="12.5703125" style="4" customWidth="1"/>
    <col min="12546" max="12546" width="11.28515625" style="4" customWidth="1"/>
    <col min="12547" max="12547" width="15.28515625" style="4" customWidth="1"/>
    <col min="12548" max="12548" width="10.85546875" style="4" customWidth="1"/>
    <col min="12549" max="12549" width="13.85546875" style="4" bestFit="1" customWidth="1"/>
    <col min="12550" max="12795" width="9.140625" style="4"/>
    <col min="12796" max="12796" width="10.7109375" style="4" customWidth="1"/>
    <col min="12797" max="12797" width="48.5703125" style="4" customWidth="1"/>
    <col min="12798" max="12798" width="12.5703125" style="4" customWidth="1"/>
    <col min="12799" max="12799" width="13" style="4" customWidth="1"/>
    <col min="12800" max="12800" width="10.5703125" style="4" customWidth="1"/>
    <col min="12801" max="12801" width="12.5703125" style="4" customWidth="1"/>
    <col min="12802" max="12802" width="11.28515625" style="4" customWidth="1"/>
    <col min="12803" max="12803" width="15.28515625" style="4" customWidth="1"/>
    <col min="12804" max="12804" width="10.85546875" style="4" customWidth="1"/>
    <col min="12805" max="12805" width="13.85546875" style="4" bestFit="1" customWidth="1"/>
    <col min="12806" max="13051" width="9.140625" style="4"/>
    <col min="13052" max="13052" width="10.7109375" style="4" customWidth="1"/>
    <col min="13053" max="13053" width="48.5703125" style="4" customWidth="1"/>
    <col min="13054" max="13054" width="12.5703125" style="4" customWidth="1"/>
    <col min="13055" max="13055" width="13" style="4" customWidth="1"/>
    <col min="13056" max="13056" width="10.5703125" style="4" customWidth="1"/>
    <col min="13057" max="13057" width="12.5703125" style="4" customWidth="1"/>
    <col min="13058" max="13058" width="11.28515625" style="4" customWidth="1"/>
    <col min="13059" max="13059" width="15.28515625" style="4" customWidth="1"/>
    <col min="13060" max="13060" width="10.85546875" style="4" customWidth="1"/>
    <col min="13061" max="13061" width="13.85546875" style="4" bestFit="1" customWidth="1"/>
    <col min="13062" max="13307" width="9.140625" style="4"/>
    <col min="13308" max="13308" width="10.7109375" style="4" customWidth="1"/>
    <col min="13309" max="13309" width="48.5703125" style="4" customWidth="1"/>
    <col min="13310" max="13310" width="12.5703125" style="4" customWidth="1"/>
    <col min="13311" max="13311" width="13" style="4" customWidth="1"/>
    <col min="13312" max="13312" width="10.5703125" style="4" customWidth="1"/>
    <col min="13313" max="13313" width="12.5703125" style="4" customWidth="1"/>
    <col min="13314" max="13314" width="11.28515625" style="4" customWidth="1"/>
    <col min="13315" max="13315" width="15.28515625" style="4" customWidth="1"/>
    <col min="13316" max="13316" width="10.85546875" style="4" customWidth="1"/>
    <col min="13317" max="13317" width="13.85546875" style="4" bestFit="1" customWidth="1"/>
    <col min="13318" max="13563" width="9.140625" style="4"/>
    <col min="13564" max="13564" width="10.7109375" style="4" customWidth="1"/>
    <col min="13565" max="13565" width="48.5703125" style="4" customWidth="1"/>
    <col min="13566" max="13566" width="12.5703125" style="4" customWidth="1"/>
    <col min="13567" max="13567" width="13" style="4" customWidth="1"/>
    <col min="13568" max="13568" width="10.5703125" style="4" customWidth="1"/>
    <col min="13569" max="13569" width="12.5703125" style="4" customWidth="1"/>
    <col min="13570" max="13570" width="11.28515625" style="4" customWidth="1"/>
    <col min="13571" max="13571" width="15.28515625" style="4" customWidth="1"/>
    <col min="13572" max="13572" width="10.85546875" style="4" customWidth="1"/>
    <col min="13573" max="13573" width="13.85546875" style="4" bestFit="1" customWidth="1"/>
    <col min="13574" max="13819" width="9.140625" style="4"/>
    <col min="13820" max="13820" width="10.7109375" style="4" customWidth="1"/>
    <col min="13821" max="13821" width="48.5703125" style="4" customWidth="1"/>
    <col min="13822" max="13822" width="12.5703125" style="4" customWidth="1"/>
    <col min="13823" max="13823" width="13" style="4" customWidth="1"/>
    <col min="13824" max="13824" width="10.5703125" style="4" customWidth="1"/>
    <col min="13825" max="13825" width="12.5703125" style="4" customWidth="1"/>
    <col min="13826" max="13826" width="11.28515625" style="4" customWidth="1"/>
    <col min="13827" max="13827" width="15.28515625" style="4" customWidth="1"/>
    <col min="13828" max="13828" width="10.85546875" style="4" customWidth="1"/>
    <col min="13829" max="13829" width="13.85546875" style="4" bestFit="1" customWidth="1"/>
    <col min="13830" max="14075" width="9.140625" style="4"/>
    <col min="14076" max="14076" width="10.7109375" style="4" customWidth="1"/>
    <col min="14077" max="14077" width="48.5703125" style="4" customWidth="1"/>
    <col min="14078" max="14078" width="12.5703125" style="4" customWidth="1"/>
    <col min="14079" max="14079" width="13" style="4" customWidth="1"/>
    <col min="14080" max="14080" width="10.5703125" style="4" customWidth="1"/>
    <col min="14081" max="14081" width="12.5703125" style="4" customWidth="1"/>
    <col min="14082" max="14082" width="11.28515625" style="4" customWidth="1"/>
    <col min="14083" max="14083" width="15.28515625" style="4" customWidth="1"/>
    <col min="14084" max="14084" width="10.85546875" style="4" customWidth="1"/>
    <col min="14085" max="14085" width="13.85546875" style="4" bestFit="1" customWidth="1"/>
    <col min="14086" max="14331" width="9.140625" style="4"/>
    <col min="14332" max="14332" width="10.7109375" style="4" customWidth="1"/>
    <col min="14333" max="14333" width="48.5703125" style="4" customWidth="1"/>
    <col min="14334" max="14334" width="12.5703125" style="4" customWidth="1"/>
    <col min="14335" max="14335" width="13" style="4" customWidth="1"/>
    <col min="14336" max="14336" width="10.5703125" style="4" customWidth="1"/>
    <col min="14337" max="14337" width="12.5703125" style="4" customWidth="1"/>
    <col min="14338" max="14338" width="11.28515625" style="4" customWidth="1"/>
    <col min="14339" max="14339" width="15.28515625" style="4" customWidth="1"/>
    <col min="14340" max="14340" width="10.85546875" style="4" customWidth="1"/>
    <col min="14341" max="14341" width="13.85546875" style="4" bestFit="1" customWidth="1"/>
    <col min="14342" max="14587" width="9.140625" style="4"/>
    <col min="14588" max="14588" width="10.7109375" style="4" customWidth="1"/>
    <col min="14589" max="14589" width="48.5703125" style="4" customWidth="1"/>
    <col min="14590" max="14590" width="12.5703125" style="4" customWidth="1"/>
    <col min="14591" max="14591" width="13" style="4" customWidth="1"/>
    <col min="14592" max="14592" width="10.5703125" style="4" customWidth="1"/>
    <col min="14593" max="14593" width="12.5703125" style="4" customWidth="1"/>
    <col min="14594" max="14594" width="11.28515625" style="4" customWidth="1"/>
    <col min="14595" max="14595" width="15.28515625" style="4" customWidth="1"/>
    <col min="14596" max="14596" width="10.85546875" style="4" customWidth="1"/>
    <col min="14597" max="14597" width="13.85546875" style="4" bestFit="1" customWidth="1"/>
    <col min="14598" max="14843" width="9.140625" style="4"/>
    <col min="14844" max="14844" width="10.7109375" style="4" customWidth="1"/>
    <col min="14845" max="14845" width="48.5703125" style="4" customWidth="1"/>
    <col min="14846" max="14846" width="12.5703125" style="4" customWidth="1"/>
    <col min="14847" max="14847" width="13" style="4" customWidth="1"/>
    <col min="14848" max="14848" width="10.5703125" style="4" customWidth="1"/>
    <col min="14849" max="14849" width="12.5703125" style="4" customWidth="1"/>
    <col min="14850" max="14850" width="11.28515625" style="4" customWidth="1"/>
    <col min="14851" max="14851" width="15.28515625" style="4" customWidth="1"/>
    <col min="14852" max="14852" width="10.85546875" style="4" customWidth="1"/>
    <col min="14853" max="14853" width="13.85546875" style="4" bestFit="1" customWidth="1"/>
    <col min="14854" max="15099" width="9.140625" style="4"/>
    <col min="15100" max="15100" width="10.7109375" style="4" customWidth="1"/>
    <col min="15101" max="15101" width="48.5703125" style="4" customWidth="1"/>
    <col min="15102" max="15102" width="12.5703125" style="4" customWidth="1"/>
    <col min="15103" max="15103" width="13" style="4" customWidth="1"/>
    <col min="15104" max="15104" width="10.5703125" style="4" customWidth="1"/>
    <col min="15105" max="15105" width="12.5703125" style="4" customWidth="1"/>
    <col min="15106" max="15106" width="11.28515625" style="4" customWidth="1"/>
    <col min="15107" max="15107" width="15.28515625" style="4" customWidth="1"/>
    <col min="15108" max="15108" width="10.85546875" style="4" customWidth="1"/>
    <col min="15109" max="15109" width="13.85546875" style="4" bestFit="1" customWidth="1"/>
    <col min="15110" max="15355" width="9.140625" style="4"/>
    <col min="15356" max="15356" width="10.7109375" style="4" customWidth="1"/>
    <col min="15357" max="15357" width="48.5703125" style="4" customWidth="1"/>
    <col min="15358" max="15358" width="12.5703125" style="4" customWidth="1"/>
    <col min="15359" max="15359" width="13" style="4" customWidth="1"/>
    <col min="15360" max="15360" width="10.5703125" style="4" customWidth="1"/>
    <col min="15361" max="15361" width="12.5703125" style="4" customWidth="1"/>
    <col min="15362" max="15362" width="11.28515625" style="4" customWidth="1"/>
    <col min="15363" max="15363" width="15.28515625" style="4" customWidth="1"/>
    <col min="15364" max="15364" width="10.85546875" style="4" customWidth="1"/>
    <col min="15365" max="15365" width="13.85546875" style="4" bestFit="1" customWidth="1"/>
    <col min="15366" max="15611" width="9.140625" style="4"/>
    <col min="15612" max="15612" width="10.7109375" style="4" customWidth="1"/>
    <col min="15613" max="15613" width="48.5703125" style="4" customWidth="1"/>
    <col min="15614" max="15614" width="12.5703125" style="4" customWidth="1"/>
    <col min="15615" max="15615" width="13" style="4" customWidth="1"/>
    <col min="15616" max="15616" width="10.5703125" style="4" customWidth="1"/>
    <col min="15617" max="15617" width="12.5703125" style="4" customWidth="1"/>
    <col min="15618" max="15618" width="11.28515625" style="4" customWidth="1"/>
    <col min="15619" max="15619" width="15.28515625" style="4" customWidth="1"/>
    <col min="15620" max="15620" width="10.85546875" style="4" customWidth="1"/>
    <col min="15621" max="15621" width="13.85546875" style="4" bestFit="1" customWidth="1"/>
    <col min="15622" max="15867" width="9.140625" style="4"/>
    <col min="15868" max="15868" width="10.7109375" style="4" customWidth="1"/>
    <col min="15869" max="15869" width="48.5703125" style="4" customWidth="1"/>
    <col min="15870" max="15870" width="12.5703125" style="4" customWidth="1"/>
    <col min="15871" max="15871" width="13" style="4" customWidth="1"/>
    <col min="15872" max="15872" width="10.5703125" style="4" customWidth="1"/>
    <col min="15873" max="15873" width="12.5703125" style="4" customWidth="1"/>
    <col min="15874" max="15874" width="11.28515625" style="4" customWidth="1"/>
    <col min="15875" max="15875" width="15.28515625" style="4" customWidth="1"/>
    <col min="15876" max="15876" width="10.85546875" style="4" customWidth="1"/>
    <col min="15877" max="15877" width="13.85546875" style="4" bestFit="1" customWidth="1"/>
    <col min="15878" max="16123" width="9.140625" style="4"/>
    <col min="16124" max="16124" width="10.7109375" style="4" customWidth="1"/>
    <col min="16125" max="16125" width="48.5703125" style="4" customWidth="1"/>
    <col min="16126" max="16126" width="12.5703125" style="4" customWidth="1"/>
    <col min="16127" max="16127" width="13" style="4" customWidth="1"/>
    <col min="16128" max="16128" width="10.5703125" style="4" customWidth="1"/>
    <col min="16129" max="16129" width="12.5703125" style="4" customWidth="1"/>
    <col min="16130" max="16130" width="11.28515625" style="4" customWidth="1"/>
    <col min="16131" max="16131" width="15.28515625" style="4" customWidth="1"/>
    <col min="16132" max="16132" width="10.85546875" style="4" customWidth="1"/>
    <col min="16133" max="16133" width="13.85546875" style="4" bestFit="1" customWidth="1"/>
    <col min="16134" max="16384" width="9.140625" style="4"/>
  </cols>
  <sheetData>
    <row r="1" spans="1:37" ht="15.75" x14ac:dyDescent="0.25">
      <c r="I1" s="20" t="s">
        <v>287</v>
      </c>
      <c r="J1" s="20"/>
      <c r="K1" s="21"/>
    </row>
    <row r="2" spans="1:37" ht="17.25" customHeight="1" x14ac:dyDescent="0.25">
      <c r="I2" s="128" t="s">
        <v>420</v>
      </c>
      <c r="J2" s="128"/>
      <c r="K2" s="128"/>
    </row>
    <row r="3" spans="1:37" ht="15.75" x14ac:dyDescent="0.25">
      <c r="I3" s="20" t="s">
        <v>289</v>
      </c>
      <c r="J3" s="20"/>
      <c r="K3" s="21"/>
    </row>
    <row r="4" spans="1:37" ht="15.75" customHeight="1" x14ac:dyDescent="0.25">
      <c r="I4" s="127" t="s">
        <v>427</v>
      </c>
      <c r="J4" s="127"/>
      <c r="K4" s="127"/>
    </row>
    <row r="5" spans="1:37" ht="15.75" x14ac:dyDescent="0.25">
      <c r="C5" s="114"/>
      <c r="D5" s="114"/>
      <c r="E5" s="114"/>
      <c r="F5" s="114"/>
      <c r="G5" s="114"/>
      <c r="H5" s="114"/>
      <c r="I5" s="26" t="s">
        <v>422</v>
      </c>
      <c r="J5" s="20"/>
      <c r="K5" s="21"/>
      <c r="L5" s="114"/>
    </row>
    <row r="6" spans="1:37" x14ac:dyDescent="0.25">
      <c r="A6" s="132" t="s">
        <v>372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37" x14ac:dyDescent="0.25">
      <c r="A7" s="132" t="s">
        <v>419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pans="1:37" s="3" customFormat="1" ht="19.5" customHeight="1" x14ac:dyDescent="0.25">
      <c r="A8" s="135" t="s">
        <v>292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s="3" customFormat="1" ht="39" customHeight="1" x14ac:dyDescent="0.25">
      <c r="A9" s="134" t="s">
        <v>278</v>
      </c>
      <c r="B9" s="134" t="s">
        <v>285</v>
      </c>
      <c r="C9" s="136" t="s">
        <v>286</v>
      </c>
      <c r="D9" s="134" t="s">
        <v>282</v>
      </c>
      <c r="E9" s="134"/>
      <c r="F9" s="134"/>
      <c r="G9" s="134" t="s">
        <v>325</v>
      </c>
      <c r="H9" s="134"/>
      <c r="I9" s="134"/>
      <c r="J9" s="134" t="s">
        <v>326</v>
      </c>
      <c r="K9" s="134"/>
      <c r="L9" s="13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s="3" customFormat="1" ht="19.5" customHeight="1" x14ac:dyDescent="0.25">
      <c r="A10" s="134"/>
      <c r="B10" s="134"/>
      <c r="C10" s="137"/>
      <c r="D10" s="2" t="s">
        <v>279</v>
      </c>
      <c r="E10" s="2" t="s">
        <v>281</v>
      </c>
      <c r="F10" s="2" t="s">
        <v>8</v>
      </c>
      <c r="G10" s="2" t="s">
        <v>279</v>
      </c>
      <c r="H10" s="2" t="s">
        <v>281</v>
      </c>
      <c r="I10" s="2" t="s">
        <v>8</v>
      </c>
      <c r="J10" s="2" t="s">
        <v>279</v>
      </c>
      <c r="K10" s="2" t="s">
        <v>281</v>
      </c>
      <c r="L10" s="2" t="s">
        <v>8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25.5" x14ac:dyDescent="0.25">
      <c r="A11" s="6" t="s">
        <v>0</v>
      </c>
      <c r="B11" s="7" t="s">
        <v>1</v>
      </c>
      <c r="C11" s="2"/>
      <c r="D11" s="2"/>
      <c r="E11" s="2"/>
      <c r="F11" s="2"/>
      <c r="G11" s="1"/>
      <c r="H11" s="1"/>
      <c r="I11" s="1"/>
      <c r="J11" s="1"/>
      <c r="K11" s="1"/>
      <c r="L11" s="1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38.25" x14ac:dyDescent="0.25">
      <c r="A12" s="27" t="s">
        <v>2</v>
      </c>
      <c r="B12" s="28" t="s">
        <v>3</v>
      </c>
      <c r="C12" s="29">
        <v>0</v>
      </c>
      <c r="D12" s="27"/>
      <c r="E12" s="35"/>
      <c r="F12" s="35"/>
      <c r="G12" s="33"/>
      <c r="H12" s="33"/>
      <c r="I12" s="33"/>
      <c r="J12" s="33"/>
      <c r="K12" s="33"/>
      <c r="L12" s="3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A13" s="27"/>
      <c r="B13" s="28" t="s">
        <v>327</v>
      </c>
      <c r="C13" s="27" t="s">
        <v>329</v>
      </c>
      <c r="D13" s="27">
        <v>40</v>
      </c>
      <c r="E13" s="35"/>
      <c r="F13" s="35"/>
      <c r="G13" s="38">
        <v>0.1757</v>
      </c>
      <c r="H13" s="38">
        <v>9.9099999999999994E-2</v>
      </c>
      <c r="I13" s="33"/>
      <c r="J13" s="33">
        <f>D13*G13</f>
        <v>7.0279999999999996</v>
      </c>
      <c r="K13" s="33">
        <f>E13*H13</f>
        <v>0</v>
      </c>
      <c r="L13" s="3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25">
      <c r="A14" s="27"/>
      <c r="B14" s="28" t="s">
        <v>328</v>
      </c>
      <c r="C14" s="27" t="s">
        <v>329</v>
      </c>
      <c r="D14" s="27"/>
      <c r="E14" s="35"/>
      <c r="F14" s="35"/>
      <c r="G14" s="38">
        <v>0.1757</v>
      </c>
      <c r="H14" s="38">
        <v>9.9099999999999994E-2</v>
      </c>
      <c r="I14" s="33"/>
      <c r="J14" s="33">
        <f>D14*G14</f>
        <v>0</v>
      </c>
      <c r="K14" s="33">
        <f>E14*H14</f>
        <v>0</v>
      </c>
      <c r="L14" s="3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38.25" x14ac:dyDescent="0.25">
      <c r="A15" s="27" t="s">
        <v>4</v>
      </c>
      <c r="B15" s="28" t="s">
        <v>5</v>
      </c>
      <c r="C15" s="27"/>
      <c r="D15" s="27"/>
      <c r="E15" s="35"/>
      <c r="F15" s="35"/>
      <c r="G15" s="33"/>
      <c r="H15" s="33"/>
      <c r="I15" s="33"/>
      <c r="J15" s="33"/>
      <c r="K15" s="33"/>
      <c r="L15" s="3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25">
      <c r="A16" s="27"/>
      <c r="B16" s="28" t="s">
        <v>327</v>
      </c>
      <c r="C16" s="27" t="s">
        <v>330</v>
      </c>
      <c r="D16" s="27">
        <v>80</v>
      </c>
      <c r="E16" s="35"/>
      <c r="F16" s="35"/>
      <c r="G16" s="38">
        <v>0.1757</v>
      </c>
      <c r="H16" s="38">
        <v>9.9099999999999994E-2</v>
      </c>
      <c r="I16" s="33"/>
      <c r="J16" s="33">
        <f>D16*G16</f>
        <v>14.055999999999999</v>
      </c>
      <c r="K16" s="33">
        <f>E16*H16</f>
        <v>0</v>
      </c>
      <c r="L16" s="3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x14ac:dyDescent="0.25">
      <c r="A17" s="27"/>
      <c r="B17" s="28" t="s">
        <v>328</v>
      </c>
      <c r="C17" s="27" t="s">
        <v>330</v>
      </c>
      <c r="D17" s="27">
        <v>8</v>
      </c>
      <c r="E17" s="35"/>
      <c r="F17" s="35"/>
      <c r="G17" s="38">
        <v>0.1757</v>
      </c>
      <c r="H17" s="38">
        <v>9.9099999999999994E-2</v>
      </c>
      <c r="I17" s="33"/>
      <c r="J17" s="33">
        <f>D17*G17</f>
        <v>1.4056</v>
      </c>
      <c r="K17" s="33">
        <f>E17*H17</f>
        <v>0</v>
      </c>
      <c r="L17" s="33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ht="38.25" x14ac:dyDescent="0.25">
      <c r="A18" s="27" t="s">
        <v>6</v>
      </c>
      <c r="B18" s="28" t="s">
        <v>7</v>
      </c>
      <c r="C18" s="27"/>
      <c r="D18" s="27"/>
      <c r="E18" s="35"/>
      <c r="F18" s="27"/>
      <c r="G18" s="33"/>
      <c r="H18" s="33"/>
      <c r="I18" s="33"/>
      <c r="J18" s="33"/>
      <c r="K18" s="33"/>
      <c r="L18" s="3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x14ac:dyDescent="0.25">
      <c r="A19" s="27"/>
      <c r="B19" s="28" t="s">
        <v>327</v>
      </c>
      <c r="C19" s="27" t="s">
        <v>331</v>
      </c>
      <c r="D19" s="27">
        <v>120</v>
      </c>
      <c r="E19" s="35"/>
      <c r="F19" s="35">
        <v>20</v>
      </c>
      <c r="G19" s="38">
        <v>0.1757</v>
      </c>
      <c r="H19" s="38">
        <v>9.9099999999999994E-2</v>
      </c>
      <c r="I19" s="33"/>
      <c r="J19" s="33">
        <f>D19*G19</f>
        <v>21.084</v>
      </c>
      <c r="K19" s="33">
        <f>E19*H19</f>
        <v>0</v>
      </c>
      <c r="L19" s="33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x14ac:dyDescent="0.25">
      <c r="A20" s="27"/>
      <c r="B20" s="28" t="s">
        <v>328</v>
      </c>
      <c r="C20" s="27" t="s">
        <v>331</v>
      </c>
      <c r="D20" s="27">
        <v>12</v>
      </c>
      <c r="E20" s="35"/>
      <c r="F20" s="35">
        <v>2</v>
      </c>
      <c r="G20" s="38">
        <v>0.1757</v>
      </c>
      <c r="H20" s="38">
        <v>9.9099999999999994E-2</v>
      </c>
      <c r="I20" s="33"/>
      <c r="J20" s="33">
        <f>D20*G20</f>
        <v>2.1084000000000001</v>
      </c>
      <c r="K20" s="33">
        <f>E20*H20</f>
        <v>0</v>
      </c>
      <c r="L20" s="33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ht="63.75" x14ac:dyDescent="0.25">
      <c r="A21" s="27" t="s">
        <v>9</v>
      </c>
      <c r="B21" s="28" t="s">
        <v>10</v>
      </c>
      <c r="C21" s="29"/>
      <c r="D21" s="27"/>
      <c r="E21" s="35"/>
      <c r="F21" s="27"/>
      <c r="G21" s="33"/>
      <c r="H21" s="33"/>
      <c r="I21" s="33"/>
      <c r="J21" s="33"/>
      <c r="K21" s="33"/>
      <c r="L21" s="33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ht="21.75" customHeight="1" x14ac:dyDescent="0.25">
      <c r="A22" s="27"/>
      <c r="B22" s="28" t="s">
        <v>327</v>
      </c>
      <c r="C22" s="40" t="s">
        <v>332</v>
      </c>
      <c r="D22" s="27">
        <v>60</v>
      </c>
      <c r="E22" s="35"/>
      <c r="F22" s="35">
        <v>30</v>
      </c>
      <c r="G22" s="38">
        <v>0.1757</v>
      </c>
      <c r="H22" s="38">
        <v>9.9099999999999994E-2</v>
      </c>
      <c r="I22" s="33"/>
      <c r="J22" s="33">
        <f>D22*G22</f>
        <v>10.542</v>
      </c>
      <c r="K22" s="33">
        <f>E22*H22</f>
        <v>0</v>
      </c>
      <c r="L22" s="3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22.5" x14ac:dyDescent="0.25">
      <c r="A23" s="27"/>
      <c r="B23" s="28" t="s">
        <v>328</v>
      </c>
      <c r="C23" s="40" t="s">
        <v>332</v>
      </c>
      <c r="D23" s="27">
        <v>6</v>
      </c>
      <c r="E23" s="35"/>
      <c r="F23" s="35">
        <v>3</v>
      </c>
      <c r="G23" s="38">
        <v>0.1757</v>
      </c>
      <c r="H23" s="38">
        <v>9.9099999999999994E-2</v>
      </c>
      <c r="I23" s="33"/>
      <c r="J23" s="33">
        <f>D23*G23</f>
        <v>1.0542</v>
      </c>
      <c r="K23" s="33">
        <f>E23*H23</f>
        <v>0</v>
      </c>
      <c r="L23" s="3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ht="25.5" x14ac:dyDescent="0.25">
      <c r="A24" s="27" t="s">
        <v>11</v>
      </c>
      <c r="B24" s="28" t="s">
        <v>12</v>
      </c>
      <c r="C24" s="29"/>
      <c r="D24" s="27"/>
      <c r="E24" s="27"/>
      <c r="F24" s="35"/>
      <c r="G24" s="33"/>
      <c r="H24" s="33"/>
      <c r="I24" s="33"/>
      <c r="J24" s="33"/>
      <c r="K24" s="33"/>
      <c r="L24" s="33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A25" s="27"/>
      <c r="B25" s="28" t="s">
        <v>327</v>
      </c>
      <c r="C25" s="40" t="s">
        <v>333</v>
      </c>
      <c r="D25" s="27">
        <v>30</v>
      </c>
      <c r="E25" s="35">
        <v>60</v>
      </c>
      <c r="F25" s="35"/>
      <c r="G25" s="38">
        <v>0.1757</v>
      </c>
      <c r="H25" s="38">
        <v>9.9099999999999994E-2</v>
      </c>
      <c r="I25" s="33"/>
      <c r="J25" s="33">
        <f>D25*G25</f>
        <v>5.2709999999999999</v>
      </c>
      <c r="K25" s="33">
        <f>E25*H25</f>
        <v>5.9459999999999997</v>
      </c>
      <c r="L25" s="33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x14ac:dyDescent="0.25">
      <c r="A26" s="27"/>
      <c r="B26" s="28" t="s">
        <v>328</v>
      </c>
      <c r="C26" s="40" t="s">
        <v>333</v>
      </c>
      <c r="D26" s="27">
        <v>3</v>
      </c>
      <c r="E26" s="35">
        <v>6</v>
      </c>
      <c r="F26" s="35"/>
      <c r="G26" s="38">
        <v>0.1757</v>
      </c>
      <c r="H26" s="38">
        <v>9.9099999999999994E-2</v>
      </c>
      <c r="I26" s="33"/>
      <c r="J26" s="33">
        <f>D26*G26</f>
        <v>0.52710000000000001</v>
      </c>
      <c r="K26" s="33">
        <f>E26*H26</f>
        <v>0.59460000000000002</v>
      </c>
      <c r="L26" s="33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ht="25.5" x14ac:dyDescent="0.25">
      <c r="A27" s="27" t="s">
        <v>13</v>
      </c>
      <c r="B27" s="28" t="s">
        <v>14</v>
      </c>
      <c r="C27" s="29"/>
      <c r="D27" s="27"/>
      <c r="E27" s="27"/>
      <c r="F27" s="35"/>
      <c r="G27" s="33"/>
      <c r="H27" s="33"/>
      <c r="I27" s="33"/>
      <c r="J27" s="33"/>
      <c r="K27" s="33"/>
      <c r="L27" s="33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x14ac:dyDescent="0.25">
      <c r="A28" s="27"/>
      <c r="B28" s="28" t="s">
        <v>327</v>
      </c>
      <c r="C28" s="40" t="s">
        <v>334</v>
      </c>
      <c r="D28" s="27">
        <v>30</v>
      </c>
      <c r="E28" s="35">
        <v>100</v>
      </c>
      <c r="F28" s="35"/>
      <c r="G28" s="38">
        <v>0.1757</v>
      </c>
      <c r="H28" s="38">
        <v>9.9099999999999994E-2</v>
      </c>
      <c r="I28" s="33"/>
      <c r="J28" s="33">
        <f>D28*G28</f>
        <v>5.2709999999999999</v>
      </c>
      <c r="K28" s="33">
        <f>E28*H28</f>
        <v>9.91</v>
      </c>
      <c r="L28" s="33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x14ac:dyDescent="0.25">
      <c r="A29" s="27"/>
      <c r="B29" s="28" t="s">
        <v>328</v>
      </c>
      <c r="C29" s="40" t="s">
        <v>334</v>
      </c>
      <c r="D29" s="27">
        <v>3</v>
      </c>
      <c r="E29" s="35">
        <v>10</v>
      </c>
      <c r="F29" s="35"/>
      <c r="G29" s="38">
        <v>0.1757</v>
      </c>
      <c r="H29" s="38">
        <v>9.9099999999999994E-2</v>
      </c>
      <c r="I29" s="33"/>
      <c r="J29" s="33">
        <f>D29*G29</f>
        <v>0.52710000000000001</v>
      </c>
      <c r="K29" s="33">
        <f>E29*H29</f>
        <v>0.99099999999999988</v>
      </c>
      <c r="L29" s="33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ht="140.25" x14ac:dyDescent="0.25">
      <c r="A30" s="27" t="s">
        <v>15</v>
      </c>
      <c r="B30" s="28" t="s">
        <v>16</v>
      </c>
      <c r="C30" s="29"/>
      <c r="D30" s="27"/>
      <c r="E30" s="27"/>
      <c r="F30" s="35"/>
      <c r="G30" s="33"/>
      <c r="H30" s="33"/>
      <c r="I30" s="33"/>
      <c r="J30" s="33"/>
      <c r="K30" s="33"/>
      <c r="L30" s="33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x14ac:dyDescent="0.25">
      <c r="A31" s="27"/>
      <c r="B31" s="28" t="s">
        <v>327</v>
      </c>
      <c r="C31" s="59" t="s">
        <v>335</v>
      </c>
      <c r="D31" s="27">
        <v>20</v>
      </c>
      <c r="E31" s="35"/>
      <c r="F31" s="35"/>
      <c r="G31" s="38">
        <v>0.1757</v>
      </c>
      <c r="H31" s="38">
        <v>9.9099999999999994E-2</v>
      </c>
      <c r="I31" s="33"/>
      <c r="J31" s="33">
        <f t="shared" ref="J31:J32" si="0">D31*G31</f>
        <v>3.5139999999999998</v>
      </c>
      <c r="K31" s="33">
        <f t="shared" ref="K31:K32" si="1">E31*H31</f>
        <v>0</v>
      </c>
      <c r="L31" s="33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x14ac:dyDescent="0.25">
      <c r="A32" s="27"/>
      <c r="B32" s="28" t="s">
        <v>328</v>
      </c>
      <c r="C32" s="59" t="s">
        <v>335</v>
      </c>
      <c r="D32" s="27">
        <v>2</v>
      </c>
      <c r="E32" s="35"/>
      <c r="F32" s="35"/>
      <c r="G32" s="38">
        <v>0.1757</v>
      </c>
      <c r="H32" s="38">
        <v>9.9099999999999994E-2</v>
      </c>
      <c r="I32" s="33"/>
      <c r="J32" s="33">
        <f t="shared" si="0"/>
        <v>0.35139999999999999</v>
      </c>
      <c r="K32" s="33">
        <f t="shared" si="1"/>
        <v>0</v>
      </c>
      <c r="L32" s="33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ht="51" x14ac:dyDescent="0.25">
      <c r="A33" s="27" t="s">
        <v>17</v>
      </c>
      <c r="B33" s="28" t="s">
        <v>18</v>
      </c>
      <c r="C33" s="29"/>
      <c r="D33" s="27"/>
      <c r="E33" s="27"/>
      <c r="F33" s="35"/>
      <c r="G33" s="33"/>
      <c r="H33" s="33"/>
      <c r="I33" s="33"/>
      <c r="J33" s="33"/>
      <c r="K33" s="33"/>
      <c r="L33" s="33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ht="33.75" x14ac:dyDescent="0.25">
      <c r="A34" s="27"/>
      <c r="B34" s="28" t="s">
        <v>327</v>
      </c>
      <c r="C34" s="40" t="s">
        <v>336</v>
      </c>
      <c r="D34" s="27">
        <v>20</v>
      </c>
      <c r="E34" s="35">
        <v>10</v>
      </c>
      <c r="F34" s="35"/>
      <c r="G34" s="38">
        <v>0.1757</v>
      </c>
      <c r="H34" s="38">
        <v>9.9099999999999994E-2</v>
      </c>
      <c r="I34" s="33"/>
      <c r="J34" s="33">
        <f t="shared" ref="J34:J35" si="2">D34*G34</f>
        <v>3.5139999999999998</v>
      </c>
      <c r="K34" s="33">
        <f t="shared" ref="K34:K35" si="3">E34*H34</f>
        <v>0.99099999999999988</v>
      </c>
      <c r="L34" s="33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ht="33.75" x14ac:dyDescent="0.25">
      <c r="A35" s="27"/>
      <c r="B35" s="28" t="s">
        <v>328</v>
      </c>
      <c r="C35" s="40" t="s">
        <v>336</v>
      </c>
      <c r="D35" s="27"/>
      <c r="E35" s="35"/>
      <c r="F35" s="35"/>
      <c r="G35" s="38">
        <v>0.1757</v>
      </c>
      <c r="H35" s="38">
        <v>9.9099999999999994E-2</v>
      </c>
      <c r="I35" s="33"/>
      <c r="J35" s="33">
        <f t="shared" si="2"/>
        <v>0</v>
      </c>
      <c r="K35" s="33">
        <f t="shared" si="3"/>
        <v>0</v>
      </c>
      <c r="L35" s="33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ht="102" x14ac:dyDescent="0.25">
      <c r="A36" s="27" t="s">
        <v>19</v>
      </c>
      <c r="B36" s="28" t="s">
        <v>20</v>
      </c>
      <c r="C36" s="41"/>
      <c r="D36" s="27"/>
      <c r="E36" s="27"/>
      <c r="F36" s="35"/>
      <c r="G36" s="33"/>
      <c r="H36" s="33"/>
      <c r="I36" s="33"/>
      <c r="J36" s="33"/>
      <c r="K36" s="33"/>
      <c r="L36" s="33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x14ac:dyDescent="0.25">
      <c r="A37" s="27"/>
      <c r="B37" s="28" t="s">
        <v>327</v>
      </c>
      <c r="C37" s="27" t="s">
        <v>337</v>
      </c>
      <c r="D37" s="27">
        <v>90</v>
      </c>
      <c r="E37" s="35"/>
      <c r="F37" s="35"/>
      <c r="G37" s="38">
        <v>0.1757</v>
      </c>
      <c r="H37" s="38">
        <v>9.9099999999999994E-2</v>
      </c>
      <c r="I37" s="33"/>
      <c r="J37" s="33">
        <f t="shared" ref="J37:J38" si="4">D37*G37</f>
        <v>15.812999999999999</v>
      </c>
      <c r="K37" s="33">
        <f t="shared" ref="K37:K38" si="5">E37*H37</f>
        <v>0</v>
      </c>
      <c r="L37" s="33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25">
      <c r="A38" s="27"/>
      <c r="B38" s="28" t="s">
        <v>328</v>
      </c>
      <c r="C38" s="27" t="s">
        <v>337</v>
      </c>
      <c r="D38" s="27"/>
      <c r="E38" s="35"/>
      <c r="F38" s="35"/>
      <c r="G38" s="38">
        <v>0.1757</v>
      </c>
      <c r="H38" s="38">
        <v>9.9099999999999994E-2</v>
      </c>
      <c r="I38" s="33"/>
      <c r="J38" s="33">
        <f t="shared" si="4"/>
        <v>0</v>
      </c>
      <c r="K38" s="33">
        <f t="shared" si="5"/>
        <v>0</v>
      </c>
      <c r="L38" s="33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ht="76.5" x14ac:dyDescent="0.25">
      <c r="A39" s="27" t="s">
        <v>21</v>
      </c>
      <c r="B39" s="28" t="s">
        <v>22</v>
      </c>
      <c r="C39" s="41"/>
      <c r="D39" s="27"/>
      <c r="E39" s="27"/>
      <c r="F39" s="35"/>
      <c r="G39" s="33"/>
      <c r="H39" s="33"/>
      <c r="I39" s="33"/>
      <c r="J39" s="33"/>
      <c r="K39" s="33"/>
      <c r="L39" s="33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25">
      <c r="A40" s="27"/>
      <c r="B40" s="28" t="s">
        <v>327</v>
      </c>
      <c r="C40" s="27" t="s">
        <v>337</v>
      </c>
      <c r="D40" s="27">
        <v>90</v>
      </c>
      <c r="E40" s="35"/>
      <c r="F40" s="35"/>
      <c r="G40" s="38">
        <v>0.1757</v>
      </c>
      <c r="H40" s="38">
        <v>9.9099999999999994E-2</v>
      </c>
      <c r="I40" s="33"/>
      <c r="J40" s="33">
        <f>D40*G40</f>
        <v>15.812999999999999</v>
      </c>
      <c r="K40" s="33">
        <f>E40*H40</f>
        <v>0</v>
      </c>
      <c r="L40" s="33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x14ac:dyDescent="0.25">
      <c r="A41" s="27"/>
      <c r="B41" s="28" t="s">
        <v>328</v>
      </c>
      <c r="C41" s="27" t="s">
        <v>337</v>
      </c>
      <c r="D41" s="27"/>
      <c r="E41" s="35"/>
      <c r="F41" s="35"/>
      <c r="G41" s="38">
        <v>0.1757</v>
      </c>
      <c r="H41" s="38">
        <v>9.9099999999999994E-2</v>
      </c>
      <c r="I41" s="33"/>
      <c r="J41" s="33">
        <f>D41*G41</f>
        <v>0</v>
      </c>
      <c r="K41" s="33">
        <f>E41*H41</f>
        <v>0</v>
      </c>
      <c r="L41" s="33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ht="25.5" x14ac:dyDescent="0.25">
      <c r="A42" s="27" t="s">
        <v>23</v>
      </c>
      <c r="B42" s="28" t="s">
        <v>24</v>
      </c>
      <c r="C42" s="41"/>
      <c r="D42" s="27"/>
      <c r="E42" s="27"/>
      <c r="F42" s="35"/>
      <c r="G42" s="33"/>
      <c r="H42" s="33"/>
      <c r="I42" s="33"/>
      <c r="J42" s="33"/>
      <c r="K42" s="33"/>
      <c r="L42" s="33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ht="89.25" x14ac:dyDescent="0.25">
      <c r="A43" s="27" t="s">
        <v>25</v>
      </c>
      <c r="B43" s="28" t="s">
        <v>26</v>
      </c>
      <c r="C43" s="41"/>
      <c r="D43" s="27"/>
      <c r="E43" s="27"/>
      <c r="F43" s="35"/>
      <c r="G43" s="33"/>
      <c r="H43" s="33"/>
      <c r="I43" s="33"/>
      <c r="J43" s="33"/>
      <c r="K43" s="33"/>
      <c r="L43" s="33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x14ac:dyDescent="0.25">
      <c r="A44" s="27"/>
      <c r="B44" s="28" t="s">
        <v>327</v>
      </c>
      <c r="C44" s="27" t="s">
        <v>337</v>
      </c>
      <c r="D44" s="27">
        <v>180</v>
      </c>
      <c r="E44" s="35"/>
      <c r="F44" s="35"/>
      <c r="G44" s="38">
        <v>0.1757</v>
      </c>
      <c r="H44" s="38">
        <v>5.6500000000000002E-2</v>
      </c>
      <c r="I44" s="33"/>
      <c r="J44" s="33">
        <f t="shared" ref="J44:J45" si="6">D44*G44</f>
        <v>31.625999999999998</v>
      </c>
      <c r="K44" s="33">
        <f t="shared" ref="K44:K45" si="7">E44*H44</f>
        <v>0</v>
      </c>
      <c r="L44" s="33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x14ac:dyDescent="0.25">
      <c r="A45" s="27"/>
      <c r="B45" s="28" t="s">
        <v>328</v>
      </c>
      <c r="C45" s="27" t="s">
        <v>337</v>
      </c>
      <c r="D45" s="27"/>
      <c r="E45" s="35"/>
      <c r="F45" s="35"/>
      <c r="G45" s="38">
        <v>0.1757</v>
      </c>
      <c r="H45" s="38">
        <v>5.6500000000000002E-2</v>
      </c>
      <c r="I45" s="33"/>
      <c r="J45" s="33">
        <f t="shared" si="6"/>
        <v>0</v>
      </c>
      <c r="K45" s="33">
        <f t="shared" si="7"/>
        <v>0</v>
      </c>
      <c r="L45" s="3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ht="38.25" x14ac:dyDescent="0.25">
      <c r="A46" s="27" t="s">
        <v>27</v>
      </c>
      <c r="B46" s="28" t="s">
        <v>28</v>
      </c>
      <c r="C46" s="41"/>
      <c r="D46" s="27"/>
      <c r="E46" s="27"/>
      <c r="F46" s="35"/>
      <c r="G46" s="33"/>
      <c r="H46" s="33"/>
      <c r="I46" s="33"/>
      <c r="J46" s="33"/>
      <c r="K46" s="33"/>
      <c r="L46" s="33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37" x14ac:dyDescent="0.25">
      <c r="A47" s="27"/>
      <c r="B47" s="28" t="s">
        <v>327</v>
      </c>
      <c r="C47" s="27" t="s">
        <v>337</v>
      </c>
      <c r="D47" s="27">
        <v>120</v>
      </c>
      <c r="E47" s="35"/>
      <c r="F47" s="35"/>
      <c r="G47" s="38">
        <v>0.1757</v>
      </c>
      <c r="H47" s="38">
        <v>9.9099999999999994E-2</v>
      </c>
      <c r="I47" s="33"/>
      <c r="J47" s="33">
        <f t="shared" ref="J47:J48" si="8">D47*G47</f>
        <v>21.084</v>
      </c>
      <c r="K47" s="33">
        <f t="shared" ref="K47:K48" si="9">E47*H47</f>
        <v>0</v>
      </c>
      <c r="L47" s="33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37" x14ac:dyDescent="0.25">
      <c r="A48" s="27"/>
      <c r="B48" s="28" t="s">
        <v>328</v>
      </c>
      <c r="C48" s="27" t="s">
        <v>337</v>
      </c>
      <c r="D48" s="27"/>
      <c r="E48" s="35"/>
      <c r="F48" s="35"/>
      <c r="G48" s="38">
        <v>0.1757</v>
      </c>
      <c r="H48" s="38">
        <v>9.9099999999999994E-2</v>
      </c>
      <c r="I48" s="33"/>
      <c r="J48" s="33">
        <f t="shared" si="8"/>
        <v>0</v>
      </c>
      <c r="K48" s="33">
        <f t="shared" si="9"/>
        <v>0</v>
      </c>
      <c r="L48" s="33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ht="90.75" customHeight="1" x14ac:dyDescent="0.25">
      <c r="A49" s="27" t="s">
        <v>29</v>
      </c>
      <c r="B49" s="28" t="s">
        <v>30</v>
      </c>
      <c r="C49" s="41"/>
      <c r="D49" s="27"/>
      <c r="E49" s="27"/>
      <c r="F49" s="35"/>
      <c r="G49" s="33"/>
      <c r="H49" s="33"/>
      <c r="I49" s="33"/>
      <c r="J49" s="33"/>
      <c r="K49" s="33"/>
      <c r="L49" s="33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27"/>
      <c r="B50" s="28" t="s">
        <v>327</v>
      </c>
      <c r="C50" s="27" t="s">
        <v>337</v>
      </c>
      <c r="D50" s="27">
        <v>60</v>
      </c>
      <c r="E50" s="35"/>
      <c r="F50" s="35"/>
      <c r="G50" s="38">
        <v>0.1757</v>
      </c>
      <c r="H50" s="38">
        <v>9.9099999999999994E-2</v>
      </c>
      <c r="I50" s="33"/>
      <c r="J50" s="33">
        <f t="shared" ref="J50:J51" si="10">D50*G50</f>
        <v>10.542</v>
      </c>
      <c r="K50" s="33">
        <f t="shared" ref="K50:K51" si="11">E50*H50</f>
        <v>0</v>
      </c>
      <c r="L50" s="33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x14ac:dyDescent="0.25">
      <c r="A51" s="27"/>
      <c r="B51" s="28" t="s">
        <v>328</v>
      </c>
      <c r="C51" s="27" t="s">
        <v>337</v>
      </c>
      <c r="D51" s="27"/>
      <c r="E51" s="35"/>
      <c r="F51" s="35"/>
      <c r="G51" s="38">
        <v>0.1757</v>
      </c>
      <c r="H51" s="38">
        <v>9.9099999999999994E-2</v>
      </c>
      <c r="I51" s="33"/>
      <c r="J51" s="33">
        <f t="shared" si="10"/>
        <v>0</v>
      </c>
      <c r="K51" s="33">
        <f t="shared" si="11"/>
        <v>0</v>
      </c>
      <c r="L51" s="33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ht="140.25" x14ac:dyDescent="0.25">
      <c r="A52" s="27" t="s">
        <v>31</v>
      </c>
      <c r="B52" s="28" t="s">
        <v>32</v>
      </c>
      <c r="C52" s="41"/>
      <c r="D52" s="27"/>
      <c r="E52" s="27"/>
      <c r="F52" s="35"/>
      <c r="G52" s="33"/>
      <c r="H52" s="33"/>
      <c r="I52" s="33"/>
      <c r="J52" s="33"/>
      <c r="K52" s="33"/>
      <c r="L52" s="33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7" x14ac:dyDescent="0.25">
      <c r="A53" s="27"/>
      <c r="B53" s="28" t="s">
        <v>327</v>
      </c>
      <c r="C53" s="27" t="s">
        <v>337</v>
      </c>
      <c r="D53" s="27">
        <v>20</v>
      </c>
      <c r="E53" s="35"/>
      <c r="F53" s="35"/>
      <c r="G53" s="38">
        <v>0.1757</v>
      </c>
      <c r="H53" s="38">
        <v>9.9099999999999994E-2</v>
      </c>
      <c r="I53" s="33"/>
      <c r="J53" s="33">
        <f t="shared" ref="J53:J54" si="12">D53*G53</f>
        <v>3.5139999999999998</v>
      </c>
      <c r="K53" s="33">
        <f t="shared" ref="K53:K54" si="13">E53*H53</f>
        <v>0</v>
      </c>
      <c r="L53" s="33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1:37" x14ac:dyDescent="0.25">
      <c r="A54" s="27"/>
      <c r="B54" s="28" t="s">
        <v>328</v>
      </c>
      <c r="C54" s="27" t="s">
        <v>337</v>
      </c>
      <c r="D54" s="27"/>
      <c r="E54" s="35"/>
      <c r="F54" s="35"/>
      <c r="G54" s="38">
        <v>0.1757</v>
      </c>
      <c r="H54" s="38">
        <v>9.9099999999999994E-2</v>
      </c>
      <c r="I54" s="33"/>
      <c r="J54" s="33">
        <f t="shared" si="12"/>
        <v>0</v>
      </c>
      <c r="K54" s="33">
        <f t="shared" si="13"/>
        <v>0</v>
      </c>
      <c r="L54" s="33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ht="165.75" x14ac:dyDescent="0.25">
      <c r="A55" s="27" t="s">
        <v>33</v>
      </c>
      <c r="B55" s="28" t="s">
        <v>34</v>
      </c>
      <c r="C55" s="41"/>
      <c r="D55" s="27"/>
      <c r="E55" s="27"/>
      <c r="F55" s="35"/>
      <c r="G55" s="33"/>
      <c r="H55" s="33"/>
      <c r="I55" s="33"/>
      <c r="J55" s="33"/>
      <c r="K55" s="33"/>
      <c r="L55" s="33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x14ac:dyDescent="0.25">
      <c r="A56" s="27"/>
      <c r="B56" s="28" t="s">
        <v>327</v>
      </c>
      <c r="C56" s="27" t="s">
        <v>337</v>
      </c>
      <c r="D56" s="27">
        <v>20</v>
      </c>
      <c r="E56" s="35"/>
      <c r="F56" s="35"/>
      <c r="G56" s="38">
        <v>7.2499999999999995E-2</v>
      </c>
      <c r="H56" s="38">
        <v>5.6500000000000002E-2</v>
      </c>
      <c r="I56" s="33"/>
      <c r="J56" s="33">
        <f t="shared" ref="J56:J57" si="14">D56*G56</f>
        <v>1.45</v>
      </c>
      <c r="K56" s="33">
        <f t="shared" ref="K56:K57" si="15">E56*H56</f>
        <v>0</v>
      </c>
      <c r="L56" s="33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x14ac:dyDescent="0.25">
      <c r="A57" s="27"/>
      <c r="B57" s="28" t="s">
        <v>328</v>
      </c>
      <c r="C57" s="27" t="s">
        <v>337</v>
      </c>
      <c r="D57" s="27"/>
      <c r="E57" s="35"/>
      <c r="F57" s="35"/>
      <c r="G57" s="38">
        <v>7.2499999999999995E-2</v>
      </c>
      <c r="H57" s="38">
        <v>5.6500000000000002E-2</v>
      </c>
      <c r="I57" s="33"/>
      <c r="J57" s="33">
        <f t="shared" si="14"/>
        <v>0</v>
      </c>
      <c r="K57" s="33">
        <f t="shared" si="15"/>
        <v>0</v>
      </c>
      <c r="L57" s="33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ht="102" x14ac:dyDescent="0.25">
      <c r="A58" s="27" t="s">
        <v>280</v>
      </c>
      <c r="B58" s="28" t="s">
        <v>35</v>
      </c>
      <c r="C58" s="41"/>
      <c r="D58" s="27"/>
      <c r="E58" s="27"/>
      <c r="F58" s="35"/>
      <c r="G58" s="33"/>
      <c r="H58" s="33"/>
      <c r="I58" s="33"/>
      <c r="J58" s="33"/>
      <c r="K58" s="33"/>
      <c r="L58" s="33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x14ac:dyDescent="0.25">
      <c r="A59" s="27"/>
      <c r="B59" s="28" t="s">
        <v>327</v>
      </c>
      <c r="C59" s="27" t="s">
        <v>337</v>
      </c>
      <c r="D59" s="27">
        <v>20</v>
      </c>
      <c r="E59" s="35"/>
      <c r="F59" s="35"/>
      <c r="G59" s="38">
        <v>0.1757</v>
      </c>
      <c r="H59" s="38">
        <v>5.6500000000000002E-2</v>
      </c>
      <c r="I59" s="33"/>
      <c r="J59" s="33">
        <f t="shared" ref="J59:J60" si="16">D59*G59</f>
        <v>3.5139999999999998</v>
      </c>
      <c r="K59" s="33">
        <f t="shared" ref="K59:K60" si="17">E59*H59</f>
        <v>0</v>
      </c>
      <c r="L59" s="33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x14ac:dyDescent="0.25">
      <c r="A60" s="27"/>
      <c r="B60" s="28" t="s">
        <v>328</v>
      </c>
      <c r="C60" s="27" t="s">
        <v>337</v>
      </c>
      <c r="D60" s="27"/>
      <c r="E60" s="35"/>
      <c r="F60" s="35"/>
      <c r="G60" s="38">
        <v>0.1757</v>
      </c>
      <c r="H60" s="38">
        <v>5.6500000000000002E-2</v>
      </c>
      <c r="I60" s="33"/>
      <c r="J60" s="33">
        <f t="shared" si="16"/>
        <v>0</v>
      </c>
      <c r="K60" s="33">
        <f t="shared" si="17"/>
        <v>0</v>
      </c>
      <c r="L60" s="33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37" ht="114.75" x14ac:dyDescent="0.25">
      <c r="A61" s="27" t="s">
        <v>36</v>
      </c>
      <c r="B61" s="28" t="s">
        <v>37</v>
      </c>
      <c r="C61" s="41"/>
      <c r="D61" s="27"/>
      <c r="E61" s="27"/>
      <c r="F61" s="35"/>
      <c r="G61" s="33"/>
      <c r="H61" s="33"/>
      <c r="I61" s="33"/>
      <c r="J61" s="33"/>
      <c r="K61" s="33"/>
      <c r="L61" s="33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37" x14ac:dyDescent="0.25">
      <c r="A62" s="27"/>
      <c r="B62" s="28" t="s">
        <v>327</v>
      </c>
      <c r="C62" s="27" t="s">
        <v>337</v>
      </c>
      <c r="D62" s="27">
        <v>60</v>
      </c>
      <c r="E62" s="35"/>
      <c r="F62" s="35"/>
      <c r="G62" s="38">
        <v>0.1757</v>
      </c>
      <c r="H62" s="38">
        <v>9.9099999999999994E-2</v>
      </c>
      <c r="I62" s="33"/>
      <c r="J62" s="33">
        <f t="shared" ref="J62:J63" si="18">D62*G62</f>
        <v>10.542</v>
      </c>
      <c r="K62" s="33">
        <f t="shared" ref="K62:K63" si="19">E62*H62</f>
        <v>0</v>
      </c>
      <c r="L62" s="33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37" x14ac:dyDescent="0.25">
      <c r="A63" s="27"/>
      <c r="B63" s="28" t="s">
        <v>328</v>
      </c>
      <c r="C63" s="27" t="s">
        <v>337</v>
      </c>
      <c r="D63" s="27"/>
      <c r="E63" s="35"/>
      <c r="F63" s="35"/>
      <c r="G63" s="38">
        <v>0.1757</v>
      </c>
      <c r="H63" s="38">
        <v>9.9099999999999994E-2</v>
      </c>
      <c r="I63" s="33"/>
      <c r="J63" s="33">
        <f t="shared" si="18"/>
        <v>0</v>
      </c>
      <c r="K63" s="33">
        <f t="shared" si="19"/>
        <v>0</v>
      </c>
      <c r="L63" s="33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37" ht="102" x14ac:dyDescent="0.25">
      <c r="A64" s="27" t="s">
        <v>38</v>
      </c>
      <c r="B64" s="28" t="s">
        <v>39</v>
      </c>
      <c r="C64" s="41"/>
      <c r="D64" s="27"/>
      <c r="E64" s="27"/>
      <c r="F64" s="35"/>
      <c r="G64" s="33"/>
      <c r="H64" s="33"/>
      <c r="I64" s="33"/>
      <c r="J64" s="33"/>
      <c r="K64" s="33"/>
      <c r="L64" s="33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25.5" x14ac:dyDescent="0.25">
      <c r="A65" s="27" t="s">
        <v>40</v>
      </c>
      <c r="B65" s="28" t="s">
        <v>41</v>
      </c>
      <c r="C65" s="41"/>
      <c r="D65" s="27"/>
      <c r="E65" s="27"/>
      <c r="F65" s="35"/>
      <c r="G65" s="33"/>
      <c r="H65" s="33"/>
      <c r="I65" s="33"/>
      <c r="J65" s="33"/>
      <c r="K65" s="33"/>
      <c r="L65" s="33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x14ac:dyDescent="0.25">
      <c r="A66" s="27"/>
      <c r="B66" s="28" t="s">
        <v>327</v>
      </c>
      <c r="C66" s="27" t="s">
        <v>338</v>
      </c>
      <c r="D66" s="27">
        <v>60</v>
      </c>
      <c r="E66" s="35"/>
      <c r="F66" s="35"/>
      <c r="G66" s="38">
        <v>0.1757</v>
      </c>
      <c r="H66" s="38">
        <v>9.9099999999999994E-2</v>
      </c>
      <c r="I66" s="33"/>
      <c r="J66" s="33">
        <f t="shared" ref="J66:J67" si="20">D66*G66</f>
        <v>10.542</v>
      </c>
      <c r="K66" s="33">
        <f t="shared" ref="K66:K67" si="21">E66*H66</f>
        <v>0</v>
      </c>
      <c r="L66" s="33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x14ac:dyDescent="0.25">
      <c r="A67" s="27"/>
      <c r="B67" s="28" t="s">
        <v>328</v>
      </c>
      <c r="C67" s="27" t="s">
        <v>338</v>
      </c>
      <c r="D67" s="27"/>
      <c r="E67" s="35"/>
      <c r="F67" s="35"/>
      <c r="G67" s="38">
        <v>0.1757</v>
      </c>
      <c r="H67" s="38">
        <v>9.9099999999999994E-2</v>
      </c>
      <c r="I67" s="33"/>
      <c r="J67" s="33">
        <f t="shared" si="20"/>
        <v>0</v>
      </c>
      <c r="K67" s="33">
        <f t="shared" si="21"/>
        <v>0</v>
      </c>
      <c r="L67" s="33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25.5" x14ac:dyDescent="0.25">
      <c r="A68" s="27" t="s">
        <v>42</v>
      </c>
      <c r="B68" s="28" t="s">
        <v>43</v>
      </c>
      <c r="C68" s="41"/>
      <c r="D68" s="27"/>
      <c r="E68" s="27"/>
      <c r="F68" s="35"/>
      <c r="G68" s="33"/>
      <c r="H68" s="33"/>
      <c r="I68" s="33"/>
      <c r="J68" s="33"/>
      <c r="K68" s="33"/>
      <c r="L68" s="33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x14ac:dyDescent="0.25">
      <c r="A69" s="27"/>
      <c r="B69" s="28" t="s">
        <v>327</v>
      </c>
      <c r="C69" s="27" t="s">
        <v>329</v>
      </c>
      <c r="D69" s="27">
        <v>10</v>
      </c>
      <c r="E69" s="35"/>
      <c r="F69" s="35"/>
      <c r="G69" s="38">
        <v>0.1757</v>
      </c>
      <c r="H69" s="38">
        <v>9.9099999999999994E-2</v>
      </c>
      <c r="I69" s="33"/>
      <c r="J69" s="33">
        <f t="shared" ref="J69:J70" si="22">D69*G69</f>
        <v>1.7569999999999999</v>
      </c>
      <c r="K69" s="33">
        <f t="shared" ref="K69:K70" si="23">E69*H69</f>
        <v>0</v>
      </c>
      <c r="L69" s="33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x14ac:dyDescent="0.25">
      <c r="A70" s="27"/>
      <c r="B70" s="28" t="s">
        <v>328</v>
      </c>
      <c r="C70" s="27" t="s">
        <v>329</v>
      </c>
      <c r="D70" s="27"/>
      <c r="E70" s="35"/>
      <c r="F70" s="35"/>
      <c r="G70" s="38">
        <v>0.1757</v>
      </c>
      <c r="H70" s="38">
        <v>9.9099999999999994E-2</v>
      </c>
      <c r="I70" s="33"/>
      <c r="J70" s="33">
        <f t="shared" si="22"/>
        <v>0</v>
      </c>
      <c r="K70" s="33">
        <f t="shared" si="23"/>
        <v>0</v>
      </c>
      <c r="L70" s="33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02" x14ac:dyDescent="0.25">
      <c r="A71" s="27" t="s">
        <v>44</v>
      </c>
      <c r="B71" s="28" t="s">
        <v>45</v>
      </c>
      <c r="C71" s="41"/>
      <c r="D71" s="27"/>
      <c r="E71" s="27"/>
      <c r="F71" s="35"/>
      <c r="G71" s="33"/>
      <c r="H71" s="33"/>
      <c r="I71" s="33"/>
      <c r="J71" s="33"/>
      <c r="K71" s="33"/>
      <c r="L71" s="33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22.5" x14ac:dyDescent="0.25">
      <c r="A72" s="27"/>
      <c r="B72" s="28" t="s">
        <v>327</v>
      </c>
      <c r="C72" s="40" t="s">
        <v>339</v>
      </c>
      <c r="D72" s="27">
        <v>180</v>
      </c>
      <c r="E72" s="35"/>
      <c r="F72" s="35"/>
      <c r="G72" s="38">
        <v>0.1757</v>
      </c>
      <c r="H72" s="38">
        <v>9.9099999999999994E-2</v>
      </c>
      <c r="I72" s="33"/>
      <c r="J72" s="33">
        <f t="shared" ref="J72:J73" si="24">D72*G72</f>
        <v>31.625999999999998</v>
      </c>
      <c r="K72" s="33">
        <f t="shared" ref="K72:K73" si="25">E72*H72</f>
        <v>0</v>
      </c>
      <c r="L72" s="33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22.5" x14ac:dyDescent="0.25">
      <c r="A73" s="27"/>
      <c r="B73" s="28" t="s">
        <v>328</v>
      </c>
      <c r="C73" s="40" t="s">
        <v>339</v>
      </c>
      <c r="D73" s="27"/>
      <c r="E73" s="35"/>
      <c r="F73" s="35"/>
      <c r="G73" s="38">
        <v>0.1757</v>
      </c>
      <c r="H73" s="38">
        <v>9.9099999999999994E-2</v>
      </c>
      <c r="I73" s="33"/>
      <c r="J73" s="33">
        <f t="shared" si="24"/>
        <v>0</v>
      </c>
      <c r="K73" s="33">
        <f t="shared" si="25"/>
        <v>0</v>
      </c>
      <c r="L73" s="33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78.5" x14ac:dyDescent="0.25">
      <c r="A74" s="27" t="s">
        <v>46</v>
      </c>
      <c r="B74" s="28" t="s">
        <v>47</v>
      </c>
      <c r="C74" s="29"/>
      <c r="D74" s="27"/>
      <c r="E74" s="27"/>
      <c r="F74" s="35"/>
      <c r="G74" s="33"/>
      <c r="H74" s="33"/>
      <c r="I74" s="33"/>
      <c r="J74" s="33"/>
      <c r="K74" s="33"/>
      <c r="L74" s="33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x14ac:dyDescent="0.25">
      <c r="A75" s="27"/>
      <c r="B75" s="28" t="s">
        <v>327</v>
      </c>
      <c r="C75" s="27" t="s">
        <v>340</v>
      </c>
      <c r="D75" s="27">
        <v>120</v>
      </c>
      <c r="E75" s="35"/>
      <c r="F75" s="35"/>
      <c r="G75" s="38">
        <v>0.1757</v>
      </c>
      <c r="H75" s="38">
        <v>9.9099999999999994E-2</v>
      </c>
      <c r="I75" s="33"/>
      <c r="J75" s="33">
        <f t="shared" ref="J75:J76" si="26">D75*G75</f>
        <v>21.084</v>
      </c>
      <c r="K75" s="33">
        <f t="shared" ref="K75:K76" si="27">E75*H75</f>
        <v>0</v>
      </c>
      <c r="L75" s="33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x14ac:dyDescent="0.25">
      <c r="A76" s="27"/>
      <c r="B76" s="28" t="s">
        <v>328</v>
      </c>
      <c r="C76" s="27" t="s">
        <v>340</v>
      </c>
      <c r="D76" s="27"/>
      <c r="E76" s="35"/>
      <c r="F76" s="35"/>
      <c r="G76" s="38">
        <v>0.1757</v>
      </c>
      <c r="H76" s="38">
        <v>9.9099999999999994E-2</v>
      </c>
      <c r="I76" s="33"/>
      <c r="J76" s="33">
        <f t="shared" si="26"/>
        <v>0</v>
      </c>
      <c r="K76" s="33">
        <f t="shared" si="27"/>
        <v>0</v>
      </c>
      <c r="L76" s="33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51" x14ac:dyDescent="0.25">
      <c r="A77" s="27" t="s">
        <v>48</v>
      </c>
      <c r="B77" s="28" t="s">
        <v>49</v>
      </c>
      <c r="C77" s="29"/>
      <c r="D77" s="27"/>
      <c r="E77" s="27"/>
      <c r="F77" s="35"/>
      <c r="G77" s="33"/>
      <c r="H77" s="33"/>
      <c r="I77" s="33"/>
      <c r="J77" s="33"/>
      <c r="K77" s="33"/>
      <c r="L77" s="33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63.75" x14ac:dyDescent="0.25">
      <c r="A78" s="27" t="s">
        <v>50</v>
      </c>
      <c r="B78" s="28" t="s">
        <v>51</v>
      </c>
      <c r="C78" s="29"/>
      <c r="D78" s="27"/>
      <c r="E78" s="27"/>
      <c r="F78" s="35"/>
      <c r="G78" s="33"/>
      <c r="H78" s="33"/>
      <c r="I78" s="33"/>
      <c r="J78" s="33"/>
      <c r="K78" s="33"/>
      <c r="L78" s="33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22.5" x14ac:dyDescent="0.25">
      <c r="A79" s="27"/>
      <c r="B79" s="28" t="s">
        <v>327</v>
      </c>
      <c r="C79" s="40" t="s">
        <v>362</v>
      </c>
      <c r="D79" s="27">
        <v>160</v>
      </c>
      <c r="E79" s="35"/>
      <c r="F79" s="35"/>
      <c r="G79" s="38">
        <v>0.1757</v>
      </c>
      <c r="H79" s="38">
        <v>9.9099999999999994E-2</v>
      </c>
      <c r="I79" s="33"/>
      <c r="J79" s="33">
        <f t="shared" ref="J79:J80" si="28">D79*G79</f>
        <v>28.111999999999998</v>
      </c>
      <c r="K79" s="33">
        <f t="shared" ref="K79:K80" si="29">E79*H79</f>
        <v>0</v>
      </c>
      <c r="L79" s="33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22.5" x14ac:dyDescent="0.25">
      <c r="A80" s="27"/>
      <c r="B80" s="28" t="s">
        <v>328</v>
      </c>
      <c r="C80" s="40" t="s">
        <v>362</v>
      </c>
      <c r="D80" s="27"/>
      <c r="E80" s="35"/>
      <c r="F80" s="35"/>
      <c r="G80" s="38">
        <v>0.1757</v>
      </c>
      <c r="H80" s="38">
        <v>9.9099999999999994E-2</v>
      </c>
      <c r="I80" s="33"/>
      <c r="J80" s="33">
        <f t="shared" si="28"/>
        <v>0</v>
      </c>
      <c r="K80" s="33">
        <f t="shared" si="29"/>
        <v>0</v>
      </c>
      <c r="L80" s="33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63.75" x14ac:dyDescent="0.25">
      <c r="A81" s="27" t="s">
        <v>52</v>
      </c>
      <c r="B81" s="28" t="s">
        <v>53</v>
      </c>
      <c r="C81" s="29"/>
      <c r="D81" s="27"/>
      <c r="E81" s="27"/>
      <c r="F81" s="35"/>
      <c r="G81" s="33"/>
      <c r="H81" s="33"/>
      <c r="I81" s="33"/>
      <c r="J81" s="33"/>
      <c r="K81" s="33"/>
      <c r="L81" s="33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22.5" x14ac:dyDescent="0.25">
      <c r="A82" s="27"/>
      <c r="B82" s="28" t="s">
        <v>327</v>
      </c>
      <c r="C82" s="40" t="s">
        <v>362</v>
      </c>
      <c r="D82" s="27">
        <v>150</v>
      </c>
      <c r="E82" s="35"/>
      <c r="F82" s="35"/>
      <c r="G82" s="38">
        <v>0.1757</v>
      </c>
      <c r="H82" s="38">
        <v>9.9099999999999994E-2</v>
      </c>
      <c r="I82" s="33"/>
      <c r="J82" s="33">
        <f t="shared" ref="J82:J83" si="30">D82*G82</f>
        <v>26.355</v>
      </c>
      <c r="K82" s="33">
        <f t="shared" ref="K82:K83" si="31">E82*H82</f>
        <v>0</v>
      </c>
      <c r="L82" s="33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22.5" x14ac:dyDescent="0.25">
      <c r="A83" s="27"/>
      <c r="B83" s="28" t="s">
        <v>328</v>
      </c>
      <c r="C83" s="40" t="s">
        <v>362</v>
      </c>
      <c r="D83" s="27"/>
      <c r="E83" s="35"/>
      <c r="F83" s="35"/>
      <c r="G83" s="38">
        <v>0.1757</v>
      </c>
      <c r="H83" s="38">
        <v>9.9099999999999994E-2</v>
      </c>
      <c r="I83" s="33"/>
      <c r="J83" s="33">
        <f t="shared" si="30"/>
        <v>0</v>
      </c>
      <c r="K83" s="33">
        <f t="shared" si="31"/>
        <v>0</v>
      </c>
      <c r="L83" s="33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51" x14ac:dyDescent="0.25">
      <c r="A84" s="27" t="s">
        <v>54</v>
      </c>
      <c r="B84" s="28" t="s">
        <v>55</v>
      </c>
      <c r="C84" s="29"/>
      <c r="D84" s="27"/>
      <c r="E84" s="27"/>
      <c r="F84" s="35"/>
      <c r="G84" s="33"/>
      <c r="H84" s="33"/>
      <c r="I84" s="33"/>
      <c r="J84" s="33"/>
      <c r="K84" s="33"/>
      <c r="L84" s="33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22.5" x14ac:dyDescent="0.25">
      <c r="A85" s="27"/>
      <c r="B85" s="28" t="s">
        <v>327</v>
      </c>
      <c r="C85" s="40" t="s">
        <v>362</v>
      </c>
      <c r="D85" s="27">
        <v>220</v>
      </c>
      <c r="E85" s="35"/>
      <c r="F85" s="35"/>
      <c r="G85" s="38">
        <v>0.1757</v>
      </c>
      <c r="H85" s="38">
        <v>9.9099999999999994E-2</v>
      </c>
      <c r="I85" s="33"/>
      <c r="J85" s="33">
        <f t="shared" ref="J85:J86" si="32">D85*G85</f>
        <v>38.653999999999996</v>
      </c>
      <c r="K85" s="33">
        <f t="shared" ref="K85:K86" si="33">E85*H85</f>
        <v>0</v>
      </c>
      <c r="L85" s="33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22.5" x14ac:dyDescent="0.25">
      <c r="A86" s="27"/>
      <c r="B86" s="28" t="s">
        <v>328</v>
      </c>
      <c r="C86" s="40" t="s">
        <v>362</v>
      </c>
      <c r="D86" s="27"/>
      <c r="E86" s="35"/>
      <c r="F86" s="35"/>
      <c r="G86" s="38">
        <v>0.1757</v>
      </c>
      <c r="H86" s="38">
        <v>9.9099999999999994E-2</v>
      </c>
      <c r="I86" s="33"/>
      <c r="J86" s="33">
        <f t="shared" si="32"/>
        <v>0</v>
      </c>
      <c r="K86" s="33">
        <f t="shared" si="33"/>
        <v>0</v>
      </c>
      <c r="L86" s="33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51" x14ac:dyDescent="0.25">
      <c r="A87" s="27" t="s">
        <v>56</v>
      </c>
      <c r="B87" s="28" t="s">
        <v>57</v>
      </c>
      <c r="C87" s="29"/>
      <c r="D87" s="27"/>
      <c r="E87" s="27"/>
      <c r="F87" s="35"/>
      <c r="G87" s="33"/>
      <c r="H87" s="33"/>
      <c r="I87" s="33"/>
      <c r="J87" s="33"/>
      <c r="K87" s="33"/>
      <c r="L87" s="33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22.5" x14ac:dyDescent="0.25">
      <c r="A88" s="27"/>
      <c r="B88" s="28" t="s">
        <v>327</v>
      </c>
      <c r="C88" s="40" t="s">
        <v>362</v>
      </c>
      <c r="D88" s="27">
        <v>300</v>
      </c>
      <c r="E88" s="35"/>
      <c r="F88" s="35"/>
      <c r="G88" s="38">
        <v>0.1757</v>
      </c>
      <c r="H88" s="38">
        <v>9.9099999999999994E-2</v>
      </c>
      <c r="I88" s="33"/>
      <c r="J88" s="33">
        <f t="shared" ref="J88:J89" si="34">D88*G88</f>
        <v>52.71</v>
      </c>
      <c r="K88" s="33">
        <f t="shared" ref="K88:K89" si="35">E88*H88</f>
        <v>0</v>
      </c>
      <c r="L88" s="33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22.5" x14ac:dyDescent="0.25">
      <c r="A89" s="27"/>
      <c r="B89" s="28" t="s">
        <v>328</v>
      </c>
      <c r="C89" s="40" t="s">
        <v>362</v>
      </c>
      <c r="D89" s="27"/>
      <c r="E89" s="35"/>
      <c r="F89" s="35"/>
      <c r="G89" s="38">
        <v>0.1757</v>
      </c>
      <c r="H89" s="38">
        <v>9.9099999999999994E-2</v>
      </c>
      <c r="I89" s="33"/>
      <c r="J89" s="33">
        <f t="shared" si="34"/>
        <v>0</v>
      </c>
      <c r="K89" s="33">
        <f t="shared" si="35"/>
        <v>0</v>
      </c>
      <c r="L89" s="33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51" x14ac:dyDescent="0.25">
      <c r="A90" s="27" t="s">
        <v>58</v>
      </c>
      <c r="B90" s="28" t="s">
        <v>59</v>
      </c>
      <c r="C90" s="29"/>
      <c r="D90" s="27"/>
      <c r="E90" s="27"/>
      <c r="F90" s="35"/>
      <c r="G90" s="33"/>
      <c r="H90" s="33"/>
      <c r="I90" s="33"/>
      <c r="J90" s="33"/>
      <c r="K90" s="33"/>
      <c r="L90" s="33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22.5" x14ac:dyDescent="0.25">
      <c r="A91" s="27"/>
      <c r="B91" s="28" t="s">
        <v>327</v>
      </c>
      <c r="C91" s="40" t="s">
        <v>362</v>
      </c>
      <c r="D91" s="27">
        <v>360</v>
      </c>
      <c r="E91" s="35"/>
      <c r="F91" s="35"/>
      <c r="G91" s="38">
        <v>0.1757</v>
      </c>
      <c r="H91" s="38">
        <v>9.9099999999999994E-2</v>
      </c>
      <c r="I91" s="33"/>
      <c r="J91" s="33">
        <f t="shared" ref="J91:J92" si="36">D91*G91</f>
        <v>63.251999999999995</v>
      </c>
      <c r="K91" s="33">
        <f t="shared" ref="K91:K92" si="37">E91*H91</f>
        <v>0</v>
      </c>
      <c r="L91" s="33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22.5" x14ac:dyDescent="0.25">
      <c r="A92" s="27"/>
      <c r="B92" s="28" t="s">
        <v>328</v>
      </c>
      <c r="C92" s="40" t="s">
        <v>362</v>
      </c>
      <c r="D92" s="27"/>
      <c r="E92" s="35"/>
      <c r="F92" s="35"/>
      <c r="G92" s="38">
        <v>0.1757</v>
      </c>
      <c r="H92" s="38">
        <v>9.9099999999999994E-2</v>
      </c>
      <c r="I92" s="33"/>
      <c r="J92" s="33">
        <f t="shared" si="36"/>
        <v>0</v>
      </c>
      <c r="K92" s="33">
        <f t="shared" si="37"/>
        <v>0</v>
      </c>
      <c r="L92" s="33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25.5" x14ac:dyDescent="0.25">
      <c r="A93" s="27" t="s">
        <v>60</v>
      </c>
      <c r="B93" s="28" t="s">
        <v>61</v>
      </c>
      <c r="C93" s="29"/>
      <c r="D93" s="27"/>
      <c r="E93" s="27"/>
      <c r="F93" s="35"/>
      <c r="G93" s="33"/>
      <c r="H93" s="33"/>
      <c r="I93" s="33"/>
      <c r="J93" s="33"/>
      <c r="K93" s="33"/>
      <c r="L93" s="33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63.75" x14ac:dyDescent="0.25">
      <c r="A94" s="27" t="s">
        <v>62</v>
      </c>
      <c r="B94" s="28" t="s">
        <v>63</v>
      </c>
      <c r="C94" s="29"/>
      <c r="D94" s="27"/>
      <c r="E94" s="27"/>
      <c r="F94" s="35"/>
      <c r="G94" s="33"/>
      <c r="H94" s="33"/>
      <c r="I94" s="33"/>
      <c r="J94" s="33"/>
      <c r="K94" s="33"/>
      <c r="L94" s="33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x14ac:dyDescent="0.25">
      <c r="A95" s="27"/>
      <c r="B95" s="28" t="s">
        <v>327</v>
      </c>
      <c r="C95" s="27" t="s">
        <v>363</v>
      </c>
      <c r="D95" s="27">
        <v>50</v>
      </c>
      <c r="E95" s="35"/>
      <c r="F95" s="35"/>
      <c r="G95" s="38">
        <v>0.1757</v>
      </c>
      <c r="H95" s="38">
        <v>9.9099999999999994E-2</v>
      </c>
      <c r="I95" s="33"/>
      <c r="J95" s="33">
        <f t="shared" ref="J95:J96" si="38">D95*G95</f>
        <v>8.7850000000000001</v>
      </c>
      <c r="K95" s="33">
        <f t="shared" ref="K95:K96" si="39">E95*H95</f>
        <v>0</v>
      </c>
      <c r="L95" s="33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x14ac:dyDescent="0.25">
      <c r="A96" s="27"/>
      <c r="B96" s="28" t="s">
        <v>328</v>
      </c>
      <c r="C96" s="27" t="s">
        <v>363</v>
      </c>
      <c r="D96" s="27"/>
      <c r="E96" s="35"/>
      <c r="F96" s="35"/>
      <c r="G96" s="38">
        <v>0.1757</v>
      </c>
      <c r="H96" s="38">
        <v>9.9099999999999994E-2</v>
      </c>
      <c r="I96" s="33"/>
      <c r="J96" s="33">
        <f t="shared" si="38"/>
        <v>0</v>
      </c>
      <c r="K96" s="33">
        <f t="shared" si="39"/>
        <v>0</v>
      </c>
      <c r="L96" s="33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38.25" x14ac:dyDescent="0.25">
      <c r="A97" s="27" t="s">
        <v>64</v>
      </c>
      <c r="B97" s="28" t="s">
        <v>65</v>
      </c>
      <c r="C97" s="29"/>
      <c r="D97" s="27"/>
      <c r="E97" s="27"/>
      <c r="F97" s="35"/>
      <c r="G97" s="33"/>
      <c r="H97" s="33"/>
      <c r="I97" s="33"/>
      <c r="J97" s="33"/>
      <c r="K97" s="33"/>
      <c r="L97" s="33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x14ac:dyDescent="0.25">
      <c r="A98" s="27"/>
      <c r="B98" s="28" t="s">
        <v>327</v>
      </c>
      <c r="C98" s="27" t="s">
        <v>363</v>
      </c>
      <c r="D98" s="27">
        <v>90</v>
      </c>
      <c r="E98" s="35"/>
      <c r="F98" s="35"/>
      <c r="G98" s="38">
        <v>0.1757</v>
      </c>
      <c r="H98" s="38">
        <v>9.9099999999999994E-2</v>
      </c>
      <c r="I98" s="33"/>
      <c r="J98" s="33">
        <f t="shared" ref="J98:J99" si="40">D98*G98</f>
        <v>15.812999999999999</v>
      </c>
      <c r="K98" s="33">
        <f t="shared" ref="K98:K99" si="41">E98*H98</f>
        <v>0</v>
      </c>
      <c r="L98" s="33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x14ac:dyDescent="0.25">
      <c r="A99" s="27"/>
      <c r="B99" s="28" t="s">
        <v>328</v>
      </c>
      <c r="C99" s="27" t="s">
        <v>363</v>
      </c>
      <c r="D99" s="27"/>
      <c r="E99" s="35"/>
      <c r="F99" s="35"/>
      <c r="G99" s="38">
        <v>0.1757</v>
      </c>
      <c r="H99" s="38">
        <v>9.9099999999999994E-2</v>
      </c>
      <c r="I99" s="33"/>
      <c r="J99" s="33">
        <f t="shared" si="40"/>
        <v>0</v>
      </c>
      <c r="K99" s="33">
        <f t="shared" si="41"/>
        <v>0</v>
      </c>
      <c r="L99" s="33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207" x14ac:dyDescent="0.25">
      <c r="A100" s="27" t="s">
        <v>66</v>
      </c>
      <c r="B100" s="28" t="s">
        <v>283</v>
      </c>
      <c r="C100" s="29"/>
      <c r="D100" s="27"/>
      <c r="E100" s="27"/>
      <c r="F100" s="35"/>
      <c r="G100" s="33"/>
      <c r="H100" s="33"/>
      <c r="I100" s="33"/>
      <c r="J100" s="33"/>
      <c r="K100" s="33"/>
      <c r="L100" s="33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x14ac:dyDescent="0.25">
      <c r="A101" s="27"/>
      <c r="B101" s="28" t="s">
        <v>327</v>
      </c>
      <c r="C101" s="27" t="s">
        <v>363</v>
      </c>
      <c r="D101" s="27">
        <v>220</v>
      </c>
      <c r="E101" s="35"/>
      <c r="F101" s="35"/>
      <c r="G101" s="38">
        <v>0.1757</v>
      </c>
      <c r="H101" s="38">
        <v>9.9099999999999994E-2</v>
      </c>
      <c r="I101" s="33"/>
      <c r="J101" s="33">
        <f t="shared" ref="J101:J102" si="42">D101*G101</f>
        <v>38.653999999999996</v>
      </c>
      <c r="K101" s="33">
        <f t="shared" ref="K101:K102" si="43">E101*H101</f>
        <v>0</v>
      </c>
      <c r="L101" s="33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x14ac:dyDescent="0.25">
      <c r="A102" s="27"/>
      <c r="B102" s="28" t="s">
        <v>328</v>
      </c>
      <c r="C102" s="27" t="s">
        <v>363</v>
      </c>
      <c r="D102" s="27"/>
      <c r="E102" s="35"/>
      <c r="F102" s="35"/>
      <c r="G102" s="38">
        <v>0.1757</v>
      </c>
      <c r="H102" s="38">
        <v>9.9099999999999994E-2</v>
      </c>
      <c r="I102" s="33"/>
      <c r="J102" s="33">
        <f t="shared" si="42"/>
        <v>0</v>
      </c>
      <c r="K102" s="33">
        <f t="shared" si="43"/>
        <v>0</v>
      </c>
      <c r="L102" s="33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53" x14ac:dyDescent="0.25">
      <c r="A103" s="27" t="s">
        <v>67</v>
      </c>
      <c r="B103" s="28" t="s">
        <v>68</v>
      </c>
      <c r="C103" s="29"/>
      <c r="D103" s="27"/>
      <c r="E103" s="27"/>
      <c r="F103" s="35"/>
      <c r="G103" s="33"/>
      <c r="H103" s="33"/>
      <c r="I103" s="33"/>
      <c r="J103" s="33"/>
      <c r="K103" s="33"/>
      <c r="L103" s="33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x14ac:dyDescent="0.25">
      <c r="A104" s="27"/>
      <c r="B104" s="28" t="s">
        <v>327</v>
      </c>
      <c r="C104" s="27" t="s">
        <v>363</v>
      </c>
      <c r="D104" s="27">
        <v>1220</v>
      </c>
      <c r="E104" s="35"/>
      <c r="F104" s="35"/>
      <c r="G104" s="38">
        <v>0.1757</v>
      </c>
      <c r="H104" s="38">
        <v>9.9099999999999994E-2</v>
      </c>
      <c r="I104" s="33"/>
      <c r="J104" s="33">
        <f t="shared" ref="J104:J105" si="44">D104*G104</f>
        <v>214.35399999999998</v>
      </c>
      <c r="K104" s="33">
        <f t="shared" ref="K104:K105" si="45">E104*H104</f>
        <v>0</v>
      </c>
      <c r="L104" s="33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25">
      <c r="A105" s="27"/>
      <c r="B105" s="28" t="s">
        <v>328</v>
      </c>
      <c r="C105" s="27" t="s">
        <v>363</v>
      </c>
      <c r="D105" s="27"/>
      <c r="E105" s="35"/>
      <c r="F105" s="35"/>
      <c r="G105" s="38">
        <v>0.1757</v>
      </c>
      <c r="H105" s="38">
        <v>9.9099999999999994E-2</v>
      </c>
      <c r="I105" s="33"/>
      <c r="J105" s="33">
        <f t="shared" si="44"/>
        <v>0</v>
      </c>
      <c r="K105" s="33">
        <f t="shared" si="45"/>
        <v>0</v>
      </c>
      <c r="L105" s="33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63.75" x14ac:dyDescent="0.25">
      <c r="A106" s="27" t="s">
        <v>69</v>
      </c>
      <c r="B106" s="28" t="s">
        <v>70</v>
      </c>
      <c r="C106" s="29"/>
      <c r="D106" s="27"/>
      <c r="E106" s="27"/>
      <c r="F106" s="35"/>
      <c r="G106" s="33"/>
      <c r="H106" s="33"/>
      <c r="I106" s="33"/>
      <c r="J106" s="33"/>
      <c r="K106" s="33"/>
      <c r="L106" s="33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x14ac:dyDescent="0.25">
      <c r="A107" s="27"/>
      <c r="B107" s="28" t="s">
        <v>327</v>
      </c>
      <c r="C107" s="27" t="s">
        <v>363</v>
      </c>
      <c r="D107" s="27">
        <v>1020</v>
      </c>
      <c r="E107" s="35"/>
      <c r="F107" s="35"/>
      <c r="G107" s="38">
        <v>0.1757</v>
      </c>
      <c r="H107" s="38">
        <v>9.9099999999999994E-2</v>
      </c>
      <c r="I107" s="33"/>
      <c r="J107" s="33">
        <f t="shared" ref="J107:J108" si="46">D107*G107</f>
        <v>179.214</v>
      </c>
      <c r="K107" s="33">
        <f t="shared" ref="K107:K108" si="47">E107*H107</f>
        <v>0</v>
      </c>
      <c r="L107" s="33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x14ac:dyDescent="0.25">
      <c r="A108" s="27"/>
      <c r="B108" s="28" t="s">
        <v>328</v>
      </c>
      <c r="C108" s="27" t="s">
        <v>363</v>
      </c>
      <c r="D108" s="27"/>
      <c r="E108" s="35"/>
      <c r="F108" s="35"/>
      <c r="G108" s="38">
        <v>0.1757</v>
      </c>
      <c r="H108" s="38">
        <v>9.9099999999999994E-2</v>
      </c>
      <c r="I108" s="33"/>
      <c r="J108" s="33">
        <f t="shared" si="46"/>
        <v>0</v>
      </c>
      <c r="K108" s="33">
        <f t="shared" si="47"/>
        <v>0</v>
      </c>
      <c r="L108" s="33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02" x14ac:dyDescent="0.25">
      <c r="A109" s="27" t="s">
        <v>71</v>
      </c>
      <c r="B109" s="28" t="s">
        <v>72</v>
      </c>
      <c r="C109" s="29"/>
      <c r="D109" s="27"/>
      <c r="E109" s="27"/>
      <c r="F109" s="35"/>
      <c r="G109" s="33"/>
      <c r="H109" s="33"/>
      <c r="I109" s="33"/>
      <c r="J109" s="33"/>
      <c r="K109" s="33"/>
      <c r="L109" s="33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x14ac:dyDescent="0.25">
      <c r="A110" s="27"/>
      <c r="B110" s="28" t="s">
        <v>327</v>
      </c>
      <c r="C110" s="27" t="s">
        <v>363</v>
      </c>
      <c r="D110" s="27">
        <v>200</v>
      </c>
      <c r="E110" s="35"/>
      <c r="F110" s="35"/>
      <c r="G110" s="38">
        <v>0.1757</v>
      </c>
      <c r="H110" s="38">
        <v>9.9099999999999994E-2</v>
      </c>
      <c r="I110" s="33"/>
      <c r="J110" s="33">
        <f t="shared" ref="J110:J111" si="48">D110*G110</f>
        <v>35.14</v>
      </c>
      <c r="K110" s="33">
        <f t="shared" ref="K110:K111" si="49">E110*H110</f>
        <v>0</v>
      </c>
      <c r="L110" s="33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x14ac:dyDescent="0.25">
      <c r="A111" s="27"/>
      <c r="B111" s="28" t="s">
        <v>328</v>
      </c>
      <c r="C111" s="27" t="s">
        <v>363</v>
      </c>
      <c r="D111" s="27"/>
      <c r="E111" s="35"/>
      <c r="F111" s="35"/>
      <c r="G111" s="38">
        <v>0.1757</v>
      </c>
      <c r="H111" s="38">
        <v>9.9099999999999994E-2</v>
      </c>
      <c r="I111" s="33"/>
      <c r="J111" s="33">
        <f t="shared" si="48"/>
        <v>0</v>
      </c>
      <c r="K111" s="33">
        <f t="shared" si="49"/>
        <v>0</v>
      </c>
      <c r="L111" s="33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51" x14ac:dyDescent="0.25">
      <c r="A112" s="27" t="s">
        <v>391</v>
      </c>
      <c r="B112" s="28" t="s">
        <v>392</v>
      </c>
      <c r="C112" s="29"/>
      <c r="D112" s="27"/>
      <c r="E112" s="27"/>
      <c r="F112" s="35"/>
      <c r="G112" s="33"/>
      <c r="H112" s="33"/>
      <c r="I112" s="33"/>
      <c r="J112" s="33"/>
      <c r="K112" s="33"/>
      <c r="L112" s="33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x14ac:dyDescent="0.25">
      <c r="A113" s="27"/>
      <c r="B113" s="28" t="s">
        <v>327</v>
      </c>
      <c r="C113" s="27" t="s">
        <v>363</v>
      </c>
      <c r="D113" s="27">
        <v>200</v>
      </c>
      <c r="E113" s="35"/>
      <c r="F113" s="35"/>
      <c r="G113" s="38">
        <v>0.1757</v>
      </c>
      <c r="H113" s="38">
        <v>9.9099999999999994E-2</v>
      </c>
      <c r="I113" s="33"/>
      <c r="J113" s="33">
        <f t="shared" ref="J113:K114" si="50">D113*G113</f>
        <v>35.14</v>
      </c>
      <c r="K113" s="33">
        <f t="shared" si="50"/>
        <v>0</v>
      </c>
      <c r="L113" s="33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x14ac:dyDescent="0.25">
      <c r="A114" s="27"/>
      <c r="B114" s="28" t="s">
        <v>328</v>
      </c>
      <c r="C114" s="27" t="s">
        <v>363</v>
      </c>
      <c r="D114" s="27"/>
      <c r="E114" s="35"/>
      <c r="F114" s="35"/>
      <c r="G114" s="38">
        <v>0.1757</v>
      </c>
      <c r="H114" s="38">
        <v>9.9099999999999994E-2</v>
      </c>
      <c r="I114" s="33"/>
      <c r="J114" s="33">
        <f t="shared" si="50"/>
        <v>0</v>
      </c>
      <c r="K114" s="33">
        <f t="shared" si="50"/>
        <v>0</v>
      </c>
      <c r="L114" s="33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76.5" x14ac:dyDescent="0.25">
      <c r="A115" s="27" t="s">
        <v>73</v>
      </c>
      <c r="B115" s="28" t="s">
        <v>74</v>
      </c>
      <c r="C115" s="29"/>
      <c r="D115" s="27"/>
      <c r="E115" s="27"/>
      <c r="F115" s="35"/>
      <c r="G115" s="33"/>
      <c r="H115" s="33"/>
      <c r="I115" s="33"/>
      <c r="J115" s="33"/>
      <c r="K115" s="33"/>
      <c r="L115" s="33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x14ac:dyDescent="0.25">
      <c r="A116" s="27"/>
      <c r="B116" s="28" t="s">
        <v>327</v>
      </c>
      <c r="C116" s="27" t="s">
        <v>363</v>
      </c>
      <c r="D116" s="27">
        <v>220</v>
      </c>
      <c r="E116" s="35"/>
      <c r="F116" s="35"/>
      <c r="G116" s="38">
        <v>0.1757</v>
      </c>
      <c r="H116" s="38">
        <v>9.9099999999999994E-2</v>
      </c>
      <c r="I116" s="33"/>
      <c r="J116" s="33">
        <f t="shared" ref="J116:J117" si="51">D116*G116</f>
        <v>38.653999999999996</v>
      </c>
      <c r="K116" s="33">
        <f t="shared" ref="K116:K117" si="52">E116*H116</f>
        <v>0</v>
      </c>
      <c r="L116" s="33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25">
      <c r="A117" s="27"/>
      <c r="B117" s="28" t="s">
        <v>328</v>
      </c>
      <c r="C117" s="27" t="s">
        <v>363</v>
      </c>
      <c r="D117" s="27"/>
      <c r="E117" s="35"/>
      <c r="F117" s="35"/>
      <c r="G117" s="38">
        <v>0.1757</v>
      </c>
      <c r="H117" s="38">
        <v>9.9099999999999994E-2</v>
      </c>
      <c r="I117" s="33"/>
      <c r="J117" s="33">
        <f t="shared" si="51"/>
        <v>0</v>
      </c>
      <c r="K117" s="33">
        <f t="shared" si="52"/>
        <v>0</v>
      </c>
      <c r="L117" s="33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51" x14ac:dyDescent="0.25">
      <c r="A118" s="27" t="s">
        <v>75</v>
      </c>
      <c r="B118" s="28" t="s">
        <v>76</v>
      </c>
      <c r="C118" s="29"/>
      <c r="D118" s="27"/>
      <c r="E118" s="27"/>
      <c r="F118" s="35"/>
      <c r="G118" s="33"/>
      <c r="H118" s="33"/>
      <c r="I118" s="33"/>
      <c r="J118" s="33"/>
      <c r="K118" s="33"/>
      <c r="L118" s="33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x14ac:dyDescent="0.25">
      <c r="A119" s="27"/>
      <c r="B119" s="28" t="s">
        <v>327</v>
      </c>
      <c r="C119" s="27" t="s">
        <v>363</v>
      </c>
      <c r="D119" s="27">
        <v>300</v>
      </c>
      <c r="E119" s="35"/>
      <c r="F119" s="35"/>
      <c r="G119" s="38">
        <v>0.1757</v>
      </c>
      <c r="H119" s="38">
        <v>9.9099999999999994E-2</v>
      </c>
      <c r="I119" s="33"/>
      <c r="J119" s="33">
        <f t="shared" ref="J119:J120" si="53">D119*G119</f>
        <v>52.71</v>
      </c>
      <c r="K119" s="33">
        <f t="shared" ref="K119:K120" si="54">E119*H119</f>
        <v>0</v>
      </c>
      <c r="L119" s="33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x14ac:dyDescent="0.25">
      <c r="A120" s="27"/>
      <c r="B120" s="28" t="s">
        <v>328</v>
      </c>
      <c r="C120" s="27" t="s">
        <v>363</v>
      </c>
      <c r="D120" s="27"/>
      <c r="E120" s="35"/>
      <c r="F120" s="35"/>
      <c r="G120" s="38">
        <v>0.1757</v>
      </c>
      <c r="H120" s="38">
        <v>9.9099999999999994E-2</v>
      </c>
      <c r="I120" s="33"/>
      <c r="J120" s="33">
        <f t="shared" si="53"/>
        <v>0</v>
      </c>
      <c r="K120" s="33">
        <f t="shared" si="54"/>
        <v>0</v>
      </c>
      <c r="L120" s="33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51" x14ac:dyDescent="0.25">
      <c r="A121" s="27" t="s">
        <v>77</v>
      </c>
      <c r="B121" s="28" t="s">
        <v>78</v>
      </c>
      <c r="C121" s="29"/>
      <c r="D121" s="27"/>
      <c r="E121" s="27"/>
      <c r="F121" s="35"/>
      <c r="G121" s="33"/>
      <c r="H121" s="33"/>
      <c r="I121" s="33"/>
      <c r="J121" s="33"/>
      <c r="K121" s="33"/>
      <c r="L121" s="33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x14ac:dyDescent="0.25">
      <c r="A122" s="27"/>
      <c r="B122" s="28" t="s">
        <v>327</v>
      </c>
      <c r="C122" s="27" t="s">
        <v>363</v>
      </c>
      <c r="D122" s="27">
        <v>370</v>
      </c>
      <c r="E122" s="35"/>
      <c r="F122" s="35"/>
      <c r="G122" s="38">
        <v>0.1757</v>
      </c>
      <c r="H122" s="38">
        <v>9.9099999999999994E-2</v>
      </c>
      <c r="I122" s="33"/>
      <c r="J122" s="33">
        <f t="shared" ref="J122:J123" si="55">D122*G122</f>
        <v>65.009</v>
      </c>
      <c r="K122" s="33">
        <f t="shared" ref="K122:K123" si="56">E122*H122</f>
        <v>0</v>
      </c>
      <c r="L122" s="33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x14ac:dyDescent="0.25">
      <c r="A123" s="27"/>
      <c r="B123" s="28" t="s">
        <v>328</v>
      </c>
      <c r="C123" s="27" t="s">
        <v>363</v>
      </c>
      <c r="D123" s="27"/>
      <c r="E123" s="35"/>
      <c r="F123" s="35"/>
      <c r="G123" s="38">
        <v>0.1757</v>
      </c>
      <c r="H123" s="38">
        <v>9.9099999999999994E-2</v>
      </c>
      <c r="I123" s="33"/>
      <c r="J123" s="33">
        <f t="shared" si="55"/>
        <v>0</v>
      </c>
      <c r="K123" s="33">
        <f t="shared" si="56"/>
        <v>0</v>
      </c>
      <c r="L123" s="33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51" x14ac:dyDescent="0.25">
      <c r="A124" s="27" t="s">
        <v>414</v>
      </c>
      <c r="B124" s="28" t="s">
        <v>415</v>
      </c>
      <c r="C124" s="29"/>
      <c r="D124" s="27"/>
      <c r="E124" s="27"/>
      <c r="F124" s="35"/>
      <c r="G124" s="33"/>
      <c r="H124" s="33"/>
      <c r="I124" s="33"/>
      <c r="J124" s="33"/>
      <c r="K124" s="33"/>
      <c r="L124" s="33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x14ac:dyDescent="0.25">
      <c r="A125" s="27"/>
      <c r="B125" s="28" t="s">
        <v>327</v>
      </c>
      <c r="C125" s="27" t="s">
        <v>363</v>
      </c>
      <c r="D125" s="27">
        <v>480</v>
      </c>
      <c r="E125" s="35"/>
      <c r="F125" s="35"/>
      <c r="G125" s="38">
        <v>0.1757</v>
      </c>
      <c r="H125" s="38">
        <v>9.9099999999999994E-2</v>
      </c>
      <c r="I125" s="33"/>
      <c r="J125" s="33">
        <f t="shared" ref="J125:J126" si="57">D125*G125</f>
        <v>84.335999999999999</v>
      </c>
      <c r="K125" s="33">
        <f t="shared" ref="K125:K126" si="58">E125*H125</f>
        <v>0</v>
      </c>
      <c r="L125" s="33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x14ac:dyDescent="0.25">
      <c r="A126" s="27"/>
      <c r="B126" s="28" t="s">
        <v>328</v>
      </c>
      <c r="C126" s="27" t="s">
        <v>363</v>
      </c>
      <c r="D126" s="27"/>
      <c r="E126" s="35"/>
      <c r="F126" s="35"/>
      <c r="G126" s="38">
        <v>0.1757</v>
      </c>
      <c r="H126" s="38">
        <v>9.9099999999999994E-2</v>
      </c>
      <c r="I126" s="33"/>
      <c r="J126" s="33">
        <f t="shared" si="57"/>
        <v>0</v>
      </c>
      <c r="K126" s="33">
        <f t="shared" si="58"/>
        <v>0</v>
      </c>
      <c r="L126" s="33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51" x14ac:dyDescent="0.25">
      <c r="A127" s="27" t="s">
        <v>79</v>
      </c>
      <c r="B127" s="28" t="s">
        <v>80</v>
      </c>
      <c r="C127" s="29"/>
      <c r="D127" s="27"/>
      <c r="E127" s="27"/>
      <c r="F127" s="35"/>
      <c r="G127" s="33"/>
      <c r="H127" s="33"/>
      <c r="I127" s="33"/>
      <c r="J127" s="33"/>
      <c r="K127" s="33"/>
      <c r="L127" s="33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x14ac:dyDescent="0.25">
      <c r="A128" s="27"/>
      <c r="B128" s="28" t="s">
        <v>327</v>
      </c>
      <c r="C128" s="27" t="s">
        <v>329</v>
      </c>
      <c r="D128" s="27">
        <v>350</v>
      </c>
      <c r="E128" s="35"/>
      <c r="F128" s="35"/>
      <c r="G128" s="38">
        <v>0.1757</v>
      </c>
      <c r="H128" s="38">
        <v>9.9099999999999994E-2</v>
      </c>
      <c r="I128" s="33"/>
      <c r="J128" s="33">
        <f t="shared" ref="J128:J129" si="59">D128*G128</f>
        <v>61.494999999999997</v>
      </c>
      <c r="K128" s="33">
        <f t="shared" ref="K128:K129" si="60">E128*H128</f>
        <v>0</v>
      </c>
      <c r="L128" s="33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x14ac:dyDescent="0.25">
      <c r="A129" s="27"/>
      <c r="B129" s="28" t="s">
        <v>328</v>
      </c>
      <c r="C129" s="27" t="s">
        <v>329</v>
      </c>
      <c r="D129" s="27"/>
      <c r="E129" s="35"/>
      <c r="F129" s="35"/>
      <c r="G129" s="38">
        <v>0.1757</v>
      </c>
      <c r="H129" s="38">
        <v>9.9099999999999994E-2</v>
      </c>
      <c r="I129" s="33"/>
      <c r="J129" s="33">
        <f t="shared" si="59"/>
        <v>0</v>
      </c>
      <c r="K129" s="33">
        <f t="shared" si="60"/>
        <v>0</v>
      </c>
      <c r="L129" s="33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25.5" x14ac:dyDescent="0.25">
      <c r="A130" s="27" t="s">
        <v>81</v>
      </c>
      <c r="B130" s="28" t="s">
        <v>82</v>
      </c>
      <c r="C130" s="29"/>
      <c r="D130" s="27"/>
      <c r="E130" s="27"/>
      <c r="F130" s="35"/>
      <c r="G130" s="33"/>
      <c r="H130" s="33"/>
      <c r="I130" s="33"/>
      <c r="J130" s="33"/>
      <c r="K130" s="33"/>
      <c r="L130" s="33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91.25" x14ac:dyDescent="0.25">
      <c r="A131" s="27" t="s">
        <v>83</v>
      </c>
      <c r="B131" s="28" t="s">
        <v>84</v>
      </c>
      <c r="C131" s="29"/>
      <c r="D131" s="27"/>
      <c r="E131" s="27"/>
      <c r="F131" s="35"/>
      <c r="G131" s="33"/>
      <c r="H131" s="33"/>
      <c r="I131" s="33"/>
      <c r="J131" s="33"/>
      <c r="K131" s="33"/>
      <c r="L131" s="33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x14ac:dyDescent="0.25">
      <c r="A132" s="27"/>
      <c r="B132" s="28" t="s">
        <v>327</v>
      </c>
      <c r="C132" s="27" t="s">
        <v>329</v>
      </c>
      <c r="D132" s="27">
        <v>250</v>
      </c>
      <c r="E132" s="35"/>
      <c r="F132" s="35"/>
      <c r="G132" s="38">
        <v>0.1757</v>
      </c>
      <c r="H132" s="38">
        <v>9.9099999999999994E-2</v>
      </c>
      <c r="I132" s="33"/>
      <c r="J132" s="33">
        <f t="shared" ref="J132:J133" si="61">D132*G132</f>
        <v>43.924999999999997</v>
      </c>
      <c r="K132" s="33">
        <f t="shared" ref="K132:K133" si="62">E132*H132</f>
        <v>0</v>
      </c>
      <c r="L132" s="33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x14ac:dyDescent="0.25">
      <c r="A133" s="27"/>
      <c r="B133" s="28" t="s">
        <v>328</v>
      </c>
      <c r="C133" s="27" t="s">
        <v>329</v>
      </c>
      <c r="D133" s="27"/>
      <c r="E133" s="35"/>
      <c r="F133" s="35"/>
      <c r="G133" s="38">
        <v>0.1757</v>
      </c>
      <c r="H133" s="38">
        <v>9.9099999999999994E-2</v>
      </c>
      <c r="I133" s="33"/>
      <c r="J133" s="33">
        <f t="shared" si="61"/>
        <v>0</v>
      </c>
      <c r="K133" s="33">
        <f t="shared" si="62"/>
        <v>0</v>
      </c>
      <c r="L133" s="33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38.25" x14ac:dyDescent="0.25">
      <c r="A134" s="27" t="s">
        <v>85</v>
      </c>
      <c r="B134" s="28" t="s">
        <v>86</v>
      </c>
      <c r="C134" s="29"/>
      <c r="D134" s="27"/>
      <c r="E134" s="27"/>
      <c r="F134" s="35"/>
      <c r="G134" s="33"/>
      <c r="H134" s="33"/>
      <c r="I134" s="33"/>
      <c r="J134" s="33"/>
      <c r="K134" s="33"/>
      <c r="L134" s="33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x14ac:dyDescent="0.25">
      <c r="A135" s="27" t="s">
        <v>87</v>
      </c>
      <c r="B135" s="28" t="s">
        <v>88</v>
      </c>
      <c r="C135" s="29"/>
      <c r="D135" s="27"/>
      <c r="E135" s="27"/>
      <c r="F135" s="35"/>
      <c r="G135" s="33"/>
      <c r="H135" s="33"/>
      <c r="I135" s="33"/>
      <c r="J135" s="33"/>
      <c r="K135" s="33"/>
      <c r="L135" s="33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x14ac:dyDescent="0.25">
      <c r="A136" s="27"/>
      <c r="B136" s="28" t="s">
        <v>327</v>
      </c>
      <c r="C136" s="27" t="s">
        <v>329</v>
      </c>
      <c r="D136" s="27">
        <v>350</v>
      </c>
      <c r="E136" s="35"/>
      <c r="F136" s="35"/>
      <c r="G136" s="38">
        <v>0.1757</v>
      </c>
      <c r="H136" s="38">
        <v>9.9099999999999994E-2</v>
      </c>
      <c r="I136" s="33"/>
      <c r="J136" s="33">
        <f t="shared" ref="J136:J137" si="63">D136*G136</f>
        <v>61.494999999999997</v>
      </c>
      <c r="K136" s="33">
        <f t="shared" ref="K136:K137" si="64">E136*H136</f>
        <v>0</v>
      </c>
      <c r="L136" s="33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x14ac:dyDescent="0.25">
      <c r="A137" s="27"/>
      <c r="B137" s="28" t="s">
        <v>328</v>
      </c>
      <c r="C137" s="27" t="s">
        <v>329</v>
      </c>
      <c r="D137" s="27"/>
      <c r="E137" s="35"/>
      <c r="F137" s="35"/>
      <c r="G137" s="38">
        <v>0.1757</v>
      </c>
      <c r="H137" s="38">
        <v>9.9099999999999994E-2</v>
      </c>
      <c r="I137" s="33"/>
      <c r="J137" s="33">
        <f t="shared" si="63"/>
        <v>0</v>
      </c>
      <c r="K137" s="33">
        <f t="shared" si="64"/>
        <v>0</v>
      </c>
      <c r="L137" s="33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25.5" x14ac:dyDescent="0.25">
      <c r="A138" s="27" t="s">
        <v>89</v>
      </c>
      <c r="B138" s="28" t="s">
        <v>90</v>
      </c>
      <c r="C138" s="29"/>
      <c r="D138" s="27"/>
      <c r="E138" s="27"/>
      <c r="F138" s="35"/>
      <c r="G138" s="33"/>
      <c r="H138" s="33"/>
      <c r="I138" s="33"/>
      <c r="J138" s="33"/>
      <c r="K138" s="33"/>
      <c r="L138" s="33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x14ac:dyDescent="0.25">
      <c r="A139" s="27"/>
      <c r="B139" s="28" t="s">
        <v>327</v>
      </c>
      <c r="C139" s="27" t="s">
        <v>329</v>
      </c>
      <c r="D139" s="27">
        <v>350</v>
      </c>
      <c r="E139" s="35"/>
      <c r="F139" s="35"/>
      <c r="G139" s="38">
        <v>0.1757</v>
      </c>
      <c r="H139" s="38">
        <v>9.9099999999999994E-2</v>
      </c>
      <c r="I139" s="33"/>
      <c r="J139" s="33">
        <f t="shared" ref="J139:J140" si="65">D139*G139</f>
        <v>61.494999999999997</v>
      </c>
      <c r="K139" s="33">
        <f t="shared" ref="K139:K140" si="66">E139*H139</f>
        <v>0</v>
      </c>
      <c r="L139" s="33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x14ac:dyDescent="0.25">
      <c r="A140" s="27"/>
      <c r="B140" s="28" t="s">
        <v>328</v>
      </c>
      <c r="C140" s="27" t="s">
        <v>329</v>
      </c>
      <c r="D140" s="27"/>
      <c r="E140" s="35"/>
      <c r="F140" s="35"/>
      <c r="G140" s="38">
        <v>0.1757</v>
      </c>
      <c r="H140" s="38">
        <v>9.9099999999999994E-2</v>
      </c>
      <c r="I140" s="33"/>
      <c r="J140" s="33">
        <f t="shared" si="65"/>
        <v>0</v>
      </c>
      <c r="K140" s="33">
        <f t="shared" si="66"/>
        <v>0</v>
      </c>
      <c r="L140" s="33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63.75" x14ac:dyDescent="0.25">
      <c r="A141" s="27" t="s">
        <v>91</v>
      </c>
      <c r="B141" s="28" t="s">
        <v>92</v>
      </c>
      <c r="C141" s="29"/>
      <c r="D141" s="27"/>
      <c r="E141" s="27"/>
      <c r="F141" s="35"/>
      <c r="G141" s="33"/>
      <c r="H141" s="33"/>
      <c r="I141" s="33"/>
      <c r="J141" s="33"/>
      <c r="K141" s="33"/>
      <c r="L141" s="33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x14ac:dyDescent="0.25">
      <c r="A142" s="27" t="s">
        <v>94</v>
      </c>
      <c r="B142" s="28" t="s">
        <v>95</v>
      </c>
      <c r="C142" s="42"/>
      <c r="D142" s="27"/>
      <c r="E142" s="27"/>
      <c r="F142" s="35"/>
      <c r="G142" s="33"/>
      <c r="H142" s="33"/>
      <c r="I142" s="33"/>
      <c r="J142" s="33"/>
      <c r="K142" s="33"/>
      <c r="L142" s="33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63.75" x14ac:dyDescent="0.25">
      <c r="A143" s="27" t="s">
        <v>96</v>
      </c>
      <c r="B143" s="28" t="s">
        <v>97</v>
      </c>
      <c r="C143" s="42"/>
      <c r="D143" s="27"/>
      <c r="E143" s="27"/>
      <c r="F143" s="35"/>
      <c r="G143" s="33"/>
      <c r="H143" s="33"/>
      <c r="I143" s="33"/>
      <c r="J143" s="33"/>
      <c r="K143" s="33"/>
      <c r="L143" s="33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x14ac:dyDescent="0.25">
      <c r="A144" s="27" t="s">
        <v>98</v>
      </c>
      <c r="B144" s="28" t="s">
        <v>99</v>
      </c>
      <c r="C144" s="42"/>
      <c r="D144" s="27"/>
      <c r="E144" s="27"/>
      <c r="F144" s="35"/>
      <c r="G144" s="33"/>
      <c r="H144" s="33"/>
      <c r="I144" s="33"/>
      <c r="J144" s="33"/>
      <c r="K144" s="33"/>
      <c r="L144" s="33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x14ac:dyDescent="0.25">
      <c r="A145" s="27"/>
      <c r="B145" s="28" t="s">
        <v>327</v>
      </c>
      <c r="C145" s="27" t="s">
        <v>364</v>
      </c>
      <c r="D145" s="27">
        <v>10</v>
      </c>
      <c r="E145" s="35">
        <v>10</v>
      </c>
      <c r="F145" s="35"/>
      <c r="G145" s="38">
        <v>0.1757</v>
      </c>
      <c r="H145" s="38">
        <v>9.9099999999999994E-2</v>
      </c>
      <c r="I145" s="33"/>
      <c r="J145" s="33">
        <f t="shared" ref="J145:J146" si="67">D145*G145</f>
        <v>1.7569999999999999</v>
      </c>
      <c r="K145" s="33">
        <f t="shared" ref="K145:K146" si="68">E145*H145</f>
        <v>0.99099999999999988</v>
      </c>
      <c r="L145" s="33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x14ac:dyDescent="0.25">
      <c r="A146" s="27"/>
      <c r="B146" s="28" t="s">
        <v>328</v>
      </c>
      <c r="C146" s="27" t="s">
        <v>364</v>
      </c>
      <c r="D146" s="27">
        <v>5</v>
      </c>
      <c r="E146" s="35">
        <v>5</v>
      </c>
      <c r="F146" s="35"/>
      <c r="G146" s="38">
        <v>0.1757</v>
      </c>
      <c r="H146" s="38">
        <v>9.9099999999999994E-2</v>
      </c>
      <c r="I146" s="33"/>
      <c r="J146" s="33">
        <f t="shared" si="67"/>
        <v>0.87849999999999995</v>
      </c>
      <c r="K146" s="33">
        <f t="shared" si="68"/>
        <v>0.49549999999999994</v>
      </c>
      <c r="L146" s="33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x14ac:dyDescent="0.25">
      <c r="A147" s="27" t="s">
        <v>100</v>
      </c>
      <c r="B147" s="28" t="s">
        <v>101</v>
      </c>
      <c r="C147" s="42"/>
      <c r="D147" s="27"/>
      <c r="E147" s="27"/>
      <c r="F147" s="35"/>
      <c r="G147" s="33"/>
      <c r="H147" s="33"/>
      <c r="I147" s="33"/>
      <c r="J147" s="33"/>
      <c r="K147" s="33"/>
      <c r="L147" s="33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63.75" x14ac:dyDescent="0.25">
      <c r="A148" s="27" t="s">
        <v>102</v>
      </c>
      <c r="B148" s="28" t="s">
        <v>103</v>
      </c>
      <c r="C148" s="42"/>
      <c r="D148" s="27"/>
      <c r="E148" s="27"/>
      <c r="F148" s="35"/>
      <c r="G148" s="33"/>
      <c r="H148" s="33"/>
      <c r="I148" s="33"/>
      <c r="J148" s="33"/>
      <c r="K148" s="33"/>
      <c r="L148" s="33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x14ac:dyDescent="0.25">
      <c r="A149" s="27"/>
      <c r="B149" s="28" t="s">
        <v>327</v>
      </c>
      <c r="C149" s="27" t="s">
        <v>364</v>
      </c>
      <c r="D149" s="27">
        <v>10</v>
      </c>
      <c r="E149" s="35">
        <v>20</v>
      </c>
      <c r="F149" s="35"/>
      <c r="G149" s="38">
        <v>0.1757</v>
      </c>
      <c r="H149" s="38">
        <v>9.9099999999999994E-2</v>
      </c>
      <c r="I149" s="33"/>
      <c r="J149" s="33">
        <f t="shared" ref="J149:J150" si="69">D149*G149</f>
        <v>1.7569999999999999</v>
      </c>
      <c r="K149" s="33">
        <f t="shared" ref="K149:K150" si="70">E149*H149</f>
        <v>1.9819999999999998</v>
      </c>
      <c r="L149" s="33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x14ac:dyDescent="0.25">
      <c r="A150" s="27"/>
      <c r="B150" s="28" t="s">
        <v>328</v>
      </c>
      <c r="C150" s="27" t="s">
        <v>364</v>
      </c>
      <c r="D150" s="27">
        <v>5</v>
      </c>
      <c r="E150" s="35">
        <v>10</v>
      </c>
      <c r="F150" s="35"/>
      <c r="G150" s="38">
        <v>0.1757</v>
      </c>
      <c r="H150" s="38">
        <v>9.9099999999999994E-2</v>
      </c>
      <c r="I150" s="33"/>
      <c r="J150" s="33">
        <f t="shared" si="69"/>
        <v>0.87849999999999995</v>
      </c>
      <c r="K150" s="33">
        <f t="shared" si="70"/>
        <v>0.99099999999999988</v>
      </c>
      <c r="L150" s="33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x14ac:dyDescent="0.25">
      <c r="A151" s="27" t="s">
        <v>104</v>
      </c>
      <c r="B151" s="28" t="s">
        <v>105</v>
      </c>
      <c r="C151" s="42"/>
      <c r="D151" s="27"/>
      <c r="E151" s="27"/>
      <c r="F151" s="35"/>
      <c r="G151" s="33"/>
      <c r="H151" s="33"/>
      <c r="I151" s="33"/>
      <c r="J151" s="33"/>
      <c r="K151" s="33"/>
      <c r="L151" s="33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x14ac:dyDescent="0.25">
      <c r="A152" s="27"/>
      <c r="B152" s="28" t="s">
        <v>327</v>
      </c>
      <c r="C152" s="27" t="s">
        <v>364</v>
      </c>
      <c r="D152" s="27">
        <v>10</v>
      </c>
      <c r="E152" s="35">
        <v>20</v>
      </c>
      <c r="F152" s="35"/>
      <c r="G152" s="38">
        <v>0.1757</v>
      </c>
      <c r="H152" s="38">
        <v>9.9099999999999994E-2</v>
      </c>
      <c r="I152" s="33"/>
      <c r="J152" s="33">
        <f t="shared" ref="J152:J153" si="71">D152*G152</f>
        <v>1.7569999999999999</v>
      </c>
      <c r="K152" s="33">
        <f t="shared" ref="K152:K153" si="72">E152*H152</f>
        <v>1.9819999999999998</v>
      </c>
      <c r="L152" s="33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x14ac:dyDescent="0.25">
      <c r="A153" s="27"/>
      <c r="B153" s="28" t="s">
        <v>328</v>
      </c>
      <c r="C153" s="27" t="s">
        <v>364</v>
      </c>
      <c r="D153" s="27">
        <v>5</v>
      </c>
      <c r="E153" s="35">
        <v>10</v>
      </c>
      <c r="F153" s="35"/>
      <c r="G153" s="38">
        <v>0.1757</v>
      </c>
      <c r="H153" s="38">
        <v>9.9099999999999994E-2</v>
      </c>
      <c r="I153" s="33"/>
      <c r="J153" s="33">
        <f t="shared" si="71"/>
        <v>0.87849999999999995</v>
      </c>
      <c r="K153" s="33">
        <f t="shared" si="72"/>
        <v>0.99099999999999988</v>
      </c>
      <c r="L153" s="33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x14ac:dyDescent="0.25">
      <c r="A154" s="27" t="s">
        <v>106</v>
      </c>
      <c r="B154" s="28" t="s">
        <v>107</v>
      </c>
      <c r="C154" s="42"/>
      <c r="D154" s="27"/>
      <c r="E154" s="27"/>
      <c r="F154" s="35"/>
      <c r="G154" s="33"/>
      <c r="H154" s="33"/>
      <c r="I154" s="33"/>
      <c r="J154" s="33"/>
      <c r="K154" s="33"/>
      <c r="L154" s="33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27"/>
      <c r="B155" s="28" t="s">
        <v>327</v>
      </c>
      <c r="C155" s="27" t="s">
        <v>364</v>
      </c>
      <c r="D155" s="27">
        <v>15</v>
      </c>
      <c r="E155" s="35">
        <v>20</v>
      </c>
      <c r="F155" s="35"/>
      <c r="G155" s="38">
        <v>0.1757</v>
      </c>
      <c r="H155" s="38">
        <v>9.9099999999999994E-2</v>
      </c>
      <c r="I155" s="33"/>
      <c r="J155" s="33">
        <f t="shared" ref="J155:J156" si="73">D155*G155</f>
        <v>2.6355</v>
      </c>
      <c r="K155" s="33">
        <f t="shared" ref="K155:K156" si="74">E155*H155</f>
        <v>1.9819999999999998</v>
      </c>
      <c r="L155" s="33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27"/>
      <c r="B156" s="28" t="s">
        <v>328</v>
      </c>
      <c r="C156" s="27" t="s">
        <v>364</v>
      </c>
      <c r="D156" s="27">
        <v>10</v>
      </c>
      <c r="E156" s="35">
        <v>10</v>
      </c>
      <c r="F156" s="35"/>
      <c r="G156" s="38">
        <v>0.1757</v>
      </c>
      <c r="H156" s="38">
        <v>9.9099999999999994E-2</v>
      </c>
      <c r="I156" s="33"/>
      <c r="J156" s="33">
        <f t="shared" si="73"/>
        <v>1.7569999999999999</v>
      </c>
      <c r="K156" s="33">
        <f t="shared" si="74"/>
        <v>0.99099999999999988</v>
      </c>
      <c r="L156" s="33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27" t="s">
        <v>108</v>
      </c>
      <c r="B157" s="28" t="s">
        <v>109</v>
      </c>
      <c r="C157" s="42"/>
      <c r="D157" s="27"/>
      <c r="E157" s="27"/>
      <c r="F157" s="35"/>
      <c r="G157" s="33"/>
      <c r="H157" s="33"/>
      <c r="I157" s="33"/>
      <c r="J157" s="33"/>
      <c r="K157" s="33"/>
      <c r="L157" s="33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25.5" x14ac:dyDescent="0.25">
      <c r="A158" s="27" t="s">
        <v>110</v>
      </c>
      <c r="B158" s="28" t="s">
        <v>111</v>
      </c>
      <c r="C158" s="42"/>
      <c r="D158" s="27"/>
      <c r="E158" s="27"/>
      <c r="F158" s="35"/>
      <c r="G158" s="33"/>
      <c r="H158" s="33"/>
      <c r="I158" s="33"/>
      <c r="J158" s="33"/>
      <c r="K158" s="33"/>
      <c r="L158" s="33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27"/>
      <c r="B159" s="28" t="s">
        <v>327</v>
      </c>
      <c r="C159" s="27" t="s">
        <v>364</v>
      </c>
      <c r="D159" s="27">
        <v>15</v>
      </c>
      <c r="E159" s="35">
        <v>20</v>
      </c>
      <c r="F159" s="35"/>
      <c r="G159" s="38">
        <v>0.1757</v>
      </c>
      <c r="H159" s="38">
        <v>9.9099999999999994E-2</v>
      </c>
      <c r="I159" s="33"/>
      <c r="J159" s="33">
        <f t="shared" ref="J159:J160" si="75">D159*G159</f>
        <v>2.6355</v>
      </c>
      <c r="K159" s="33">
        <f t="shared" ref="K159:K160" si="76">E159*H159</f>
        <v>1.9819999999999998</v>
      </c>
      <c r="L159" s="33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27"/>
      <c r="B160" s="28" t="s">
        <v>328</v>
      </c>
      <c r="C160" s="27" t="s">
        <v>364</v>
      </c>
      <c r="D160" s="27">
        <v>10</v>
      </c>
      <c r="E160" s="35">
        <v>10</v>
      </c>
      <c r="F160" s="35"/>
      <c r="G160" s="38">
        <v>0.1757</v>
      </c>
      <c r="H160" s="38">
        <v>9.9099999999999994E-2</v>
      </c>
      <c r="I160" s="33"/>
      <c r="J160" s="33">
        <f t="shared" si="75"/>
        <v>1.7569999999999999</v>
      </c>
      <c r="K160" s="33">
        <f t="shared" si="76"/>
        <v>0.99099999999999988</v>
      </c>
      <c r="L160" s="33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25.5" x14ac:dyDescent="0.25">
      <c r="A161" s="27" t="s">
        <v>113</v>
      </c>
      <c r="B161" s="28" t="s">
        <v>114</v>
      </c>
      <c r="C161" s="42"/>
      <c r="D161" s="27"/>
      <c r="E161" s="27"/>
      <c r="F161" s="35"/>
      <c r="G161" s="33"/>
      <c r="H161" s="33"/>
      <c r="I161" s="33"/>
      <c r="J161" s="33"/>
      <c r="K161" s="33"/>
      <c r="L161" s="33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27" t="s">
        <v>115</v>
      </c>
      <c r="B162" s="28" t="s">
        <v>116</v>
      </c>
      <c r="C162" s="42"/>
      <c r="D162" s="27"/>
      <c r="E162" s="27"/>
      <c r="F162" s="35"/>
      <c r="G162" s="33"/>
      <c r="H162" s="33"/>
      <c r="I162" s="33"/>
      <c r="J162" s="33"/>
      <c r="K162" s="33"/>
      <c r="L162" s="33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27"/>
      <c r="B163" s="28" t="s">
        <v>327</v>
      </c>
      <c r="C163" s="27" t="s">
        <v>365</v>
      </c>
      <c r="D163" s="27">
        <v>15</v>
      </c>
      <c r="E163" s="35"/>
      <c r="F163" s="35"/>
      <c r="G163" s="38">
        <v>0.1757</v>
      </c>
      <c r="H163" s="38">
        <v>9.9099999999999994E-2</v>
      </c>
      <c r="I163" s="33"/>
      <c r="J163" s="33">
        <f t="shared" ref="J163:J164" si="77">D163*G163</f>
        <v>2.6355</v>
      </c>
      <c r="K163" s="33">
        <f t="shared" ref="K163:K164" si="78">E163*H163</f>
        <v>0</v>
      </c>
      <c r="L163" s="33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27"/>
      <c r="B164" s="28" t="s">
        <v>328</v>
      </c>
      <c r="C164" s="27" t="s">
        <v>365</v>
      </c>
      <c r="D164" s="27">
        <v>10</v>
      </c>
      <c r="E164" s="35"/>
      <c r="F164" s="35"/>
      <c r="G164" s="38">
        <v>0.1757</v>
      </c>
      <c r="H164" s="38">
        <v>9.9099999999999994E-2</v>
      </c>
      <c r="I164" s="33"/>
      <c r="J164" s="33">
        <f t="shared" si="77"/>
        <v>1.7569999999999999</v>
      </c>
      <c r="K164" s="33">
        <f t="shared" si="78"/>
        <v>0</v>
      </c>
      <c r="L164" s="33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27" t="s">
        <v>117</v>
      </c>
      <c r="B165" s="28" t="s">
        <v>118</v>
      </c>
      <c r="C165" s="42"/>
      <c r="D165" s="27"/>
      <c r="E165" s="27"/>
      <c r="F165" s="35"/>
      <c r="G165" s="33"/>
      <c r="H165" s="33"/>
      <c r="I165" s="33"/>
      <c r="J165" s="33"/>
      <c r="K165" s="33"/>
      <c r="L165" s="33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27"/>
      <c r="B166" s="28" t="s">
        <v>327</v>
      </c>
      <c r="C166" s="27" t="s">
        <v>364</v>
      </c>
      <c r="D166" s="27">
        <v>10</v>
      </c>
      <c r="E166" s="35"/>
      <c r="F166" s="35"/>
      <c r="G166" s="38">
        <v>0.1757</v>
      </c>
      <c r="H166" s="38">
        <v>9.9099999999999994E-2</v>
      </c>
      <c r="I166" s="33"/>
      <c r="J166" s="33">
        <f t="shared" ref="J166:J167" si="79">D166*G166</f>
        <v>1.7569999999999999</v>
      </c>
      <c r="K166" s="33">
        <f t="shared" ref="K166:K167" si="80">E166*H166</f>
        <v>0</v>
      </c>
      <c r="L166" s="33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27"/>
      <c r="B167" s="28" t="s">
        <v>328</v>
      </c>
      <c r="C167" s="27" t="s">
        <v>364</v>
      </c>
      <c r="D167" s="27">
        <v>5</v>
      </c>
      <c r="E167" s="35"/>
      <c r="F167" s="35"/>
      <c r="G167" s="38">
        <v>0.1757</v>
      </c>
      <c r="H167" s="38">
        <v>9.9099999999999994E-2</v>
      </c>
      <c r="I167" s="33"/>
      <c r="J167" s="33">
        <f t="shared" si="79"/>
        <v>0.87849999999999995</v>
      </c>
      <c r="K167" s="33">
        <f t="shared" si="80"/>
        <v>0</v>
      </c>
      <c r="L167" s="33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25.5" x14ac:dyDescent="0.25">
      <c r="A168" s="27" t="s">
        <v>119</v>
      </c>
      <c r="B168" s="28" t="s">
        <v>120</v>
      </c>
      <c r="C168" s="42"/>
      <c r="D168" s="27"/>
      <c r="E168" s="27"/>
      <c r="F168" s="35"/>
      <c r="G168" s="33"/>
      <c r="H168" s="33"/>
      <c r="I168" s="33"/>
      <c r="J168" s="33"/>
      <c r="K168" s="33"/>
      <c r="L168" s="33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27"/>
      <c r="B169" s="28" t="s">
        <v>327</v>
      </c>
      <c r="C169" s="27" t="s">
        <v>364</v>
      </c>
      <c r="D169" s="27">
        <v>15</v>
      </c>
      <c r="E169" s="35"/>
      <c r="F169" s="35"/>
      <c r="G169" s="38">
        <v>0.1757</v>
      </c>
      <c r="H169" s="38">
        <v>9.9099999999999994E-2</v>
      </c>
      <c r="I169" s="33"/>
      <c r="J169" s="33">
        <f t="shared" ref="J169:J170" si="81">D169*G169</f>
        <v>2.6355</v>
      </c>
      <c r="K169" s="33">
        <f t="shared" ref="K169:K170" si="82">E169*H169</f>
        <v>0</v>
      </c>
      <c r="L169" s="33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27"/>
      <c r="B170" s="28" t="s">
        <v>328</v>
      </c>
      <c r="C170" s="27" t="s">
        <v>364</v>
      </c>
      <c r="D170" s="27">
        <v>3</v>
      </c>
      <c r="E170" s="35"/>
      <c r="F170" s="35"/>
      <c r="G170" s="38">
        <v>0.1757</v>
      </c>
      <c r="H170" s="38">
        <v>9.9099999999999994E-2</v>
      </c>
      <c r="I170" s="33"/>
      <c r="J170" s="33">
        <f t="shared" si="81"/>
        <v>0.52710000000000001</v>
      </c>
      <c r="K170" s="33">
        <f t="shared" si="82"/>
        <v>0</v>
      </c>
      <c r="L170" s="33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25.5" x14ac:dyDescent="0.25">
      <c r="A171" s="27" t="s">
        <v>121</v>
      </c>
      <c r="B171" s="28" t="s">
        <v>122</v>
      </c>
      <c r="C171" s="42"/>
      <c r="D171" s="27"/>
      <c r="E171" s="27"/>
      <c r="F171" s="35"/>
      <c r="G171" s="33"/>
      <c r="H171" s="33"/>
      <c r="I171" s="33"/>
      <c r="J171" s="33"/>
      <c r="K171" s="33"/>
      <c r="L171" s="33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27"/>
      <c r="B172" s="28" t="s">
        <v>327</v>
      </c>
      <c r="C172" s="27" t="s">
        <v>364</v>
      </c>
      <c r="D172" s="27">
        <v>5</v>
      </c>
      <c r="E172" s="35"/>
      <c r="F172" s="35"/>
      <c r="G172" s="38">
        <v>0.1757</v>
      </c>
      <c r="H172" s="38">
        <v>9.9099999999999994E-2</v>
      </c>
      <c r="I172" s="33"/>
      <c r="J172" s="33">
        <f t="shared" ref="J172:J173" si="83">D172*G172</f>
        <v>0.87849999999999995</v>
      </c>
      <c r="K172" s="33">
        <f t="shared" ref="K172:K173" si="84">E172*H172</f>
        <v>0</v>
      </c>
      <c r="L172" s="33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27"/>
      <c r="B173" s="28" t="s">
        <v>328</v>
      </c>
      <c r="C173" s="27" t="s">
        <v>364</v>
      </c>
      <c r="D173" s="27">
        <v>2</v>
      </c>
      <c r="E173" s="35"/>
      <c r="F173" s="35"/>
      <c r="G173" s="38">
        <v>0.1757</v>
      </c>
      <c r="H173" s="38">
        <v>9.9099999999999994E-2</v>
      </c>
      <c r="I173" s="33"/>
      <c r="J173" s="33">
        <f t="shared" si="83"/>
        <v>0.35139999999999999</v>
      </c>
      <c r="K173" s="33">
        <f t="shared" si="84"/>
        <v>0</v>
      </c>
      <c r="L173" s="33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51" x14ac:dyDescent="0.25">
      <c r="A174" s="27" t="s">
        <v>123</v>
      </c>
      <c r="B174" s="28" t="s">
        <v>124</v>
      </c>
      <c r="C174" s="42"/>
      <c r="D174" s="27"/>
      <c r="E174" s="27"/>
      <c r="F174" s="35"/>
      <c r="G174" s="33"/>
      <c r="H174" s="33"/>
      <c r="I174" s="33"/>
      <c r="J174" s="33"/>
      <c r="K174" s="33"/>
      <c r="L174" s="33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25.5" x14ac:dyDescent="0.25">
      <c r="A175" s="27" t="s">
        <v>125</v>
      </c>
      <c r="B175" s="28" t="s">
        <v>126</v>
      </c>
      <c r="C175" s="42"/>
      <c r="D175" s="27"/>
      <c r="E175" s="27"/>
      <c r="F175" s="35"/>
      <c r="G175" s="33"/>
      <c r="H175" s="33"/>
      <c r="I175" s="33"/>
      <c r="J175" s="33"/>
      <c r="K175" s="33"/>
      <c r="L175" s="33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25.5" x14ac:dyDescent="0.25">
      <c r="A176" s="27" t="s">
        <v>127</v>
      </c>
      <c r="B176" s="28" t="s">
        <v>128</v>
      </c>
      <c r="C176" s="42"/>
      <c r="D176" s="27"/>
      <c r="E176" s="27"/>
      <c r="F176" s="35"/>
      <c r="G176" s="33"/>
      <c r="H176" s="33"/>
      <c r="I176" s="33"/>
      <c r="J176" s="33"/>
      <c r="K176" s="33"/>
      <c r="L176" s="33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27" t="s">
        <v>129</v>
      </c>
      <c r="B177" s="28" t="s">
        <v>112</v>
      </c>
      <c r="C177" s="42"/>
      <c r="D177" s="27"/>
      <c r="E177" s="27"/>
      <c r="F177" s="35"/>
      <c r="G177" s="33"/>
      <c r="H177" s="33"/>
      <c r="I177" s="33"/>
      <c r="J177" s="33"/>
      <c r="K177" s="33"/>
      <c r="L177" s="33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38.25" x14ac:dyDescent="0.25">
      <c r="A178" s="27" t="s">
        <v>130</v>
      </c>
      <c r="B178" s="28" t="s">
        <v>131</v>
      </c>
      <c r="C178" s="42"/>
      <c r="D178" s="27"/>
      <c r="E178" s="27"/>
      <c r="F178" s="35"/>
      <c r="G178" s="33"/>
      <c r="H178" s="33"/>
      <c r="I178" s="33"/>
      <c r="J178" s="33"/>
      <c r="K178" s="33"/>
      <c r="L178" s="33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27"/>
      <c r="B179" s="28" t="s">
        <v>327</v>
      </c>
      <c r="C179" s="27" t="s">
        <v>364</v>
      </c>
      <c r="D179" s="27">
        <v>40</v>
      </c>
      <c r="E179" s="35">
        <v>40</v>
      </c>
      <c r="F179" s="35"/>
      <c r="G179" s="38">
        <v>0.1757</v>
      </c>
      <c r="H179" s="38">
        <v>9.9099999999999994E-2</v>
      </c>
      <c r="I179" s="33"/>
      <c r="J179" s="33">
        <f t="shared" ref="J179:J180" si="85">D179*G179</f>
        <v>7.0279999999999996</v>
      </c>
      <c r="K179" s="33">
        <f t="shared" ref="K179:K180" si="86">E179*H179</f>
        <v>3.9639999999999995</v>
      </c>
      <c r="L179" s="33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27"/>
      <c r="B180" s="28" t="s">
        <v>328</v>
      </c>
      <c r="C180" s="27" t="s">
        <v>364</v>
      </c>
      <c r="D180" s="27">
        <v>30</v>
      </c>
      <c r="E180" s="35">
        <v>35</v>
      </c>
      <c r="F180" s="35"/>
      <c r="G180" s="38">
        <v>0.1757</v>
      </c>
      <c r="H180" s="38">
        <v>9.9099999999999994E-2</v>
      </c>
      <c r="I180" s="33"/>
      <c r="J180" s="33">
        <f t="shared" si="85"/>
        <v>5.2709999999999999</v>
      </c>
      <c r="K180" s="33">
        <f t="shared" si="86"/>
        <v>3.4684999999999997</v>
      </c>
      <c r="L180" s="33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25.5" x14ac:dyDescent="0.25">
      <c r="A181" s="27" t="s">
        <v>397</v>
      </c>
      <c r="B181" s="28" t="s">
        <v>398</v>
      </c>
      <c r="C181" s="27"/>
      <c r="D181" s="27"/>
      <c r="E181" s="35"/>
      <c r="F181" s="35"/>
      <c r="G181" s="38"/>
      <c r="H181" s="38"/>
      <c r="I181" s="33"/>
      <c r="J181" s="33"/>
      <c r="K181" s="33"/>
      <c r="L181" s="33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25.5" x14ac:dyDescent="0.25">
      <c r="A182" s="27" t="s">
        <v>399</v>
      </c>
      <c r="B182" s="28" t="s">
        <v>400</v>
      </c>
      <c r="C182" s="27"/>
      <c r="D182" s="27"/>
      <c r="E182" s="35"/>
      <c r="F182" s="35"/>
      <c r="G182" s="38"/>
      <c r="H182" s="38"/>
      <c r="I182" s="33"/>
      <c r="J182" s="33"/>
      <c r="K182" s="33"/>
      <c r="L182" s="33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27"/>
      <c r="B183" s="28" t="s">
        <v>327</v>
      </c>
      <c r="C183" s="27" t="s">
        <v>364</v>
      </c>
      <c r="D183" s="27">
        <v>15</v>
      </c>
      <c r="E183" s="35">
        <v>50</v>
      </c>
      <c r="F183" s="35"/>
      <c r="G183" s="38">
        <v>0.1757</v>
      </c>
      <c r="H183" s="38">
        <v>9.9099999999999994E-2</v>
      </c>
      <c r="I183" s="33"/>
      <c r="J183" s="33">
        <f t="shared" ref="J183:J184" si="87">D183*G183</f>
        <v>2.6355</v>
      </c>
      <c r="K183" s="33">
        <f t="shared" ref="K183:K184" si="88">E183*H183</f>
        <v>4.9550000000000001</v>
      </c>
      <c r="L183" s="33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27"/>
      <c r="B184" s="28" t="s">
        <v>328</v>
      </c>
      <c r="C184" s="27" t="s">
        <v>364</v>
      </c>
      <c r="D184" s="27">
        <v>15</v>
      </c>
      <c r="E184" s="35">
        <v>50</v>
      </c>
      <c r="F184" s="35"/>
      <c r="G184" s="38">
        <v>0.1757</v>
      </c>
      <c r="H184" s="38">
        <v>9.9099999999999994E-2</v>
      </c>
      <c r="I184" s="33"/>
      <c r="J184" s="33">
        <f t="shared" si="87"/>
        <v>2.6355</v>
      </c>
      <c r="K184" s="33">
        <f t="shared" si="88"/>
        <v>4.9550000000000001</v>
      </c>
      <c r="L184" s="33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25.5" x14ac:dyDescent="0.25">
      <c r="A185" s="27" t="s">
        <v>132</v>
      </c>
      <c r="B185" s="28" t="s">
        <v>133</v>
      </c>
      <c r="C185" s="42"/>
      <c r="D185" s="27"/>
      <c r="E185" s="27"/>
      <c r="F185" s="35"/>
      <c r="G185" s="33"/>
      <c r="H185" s="33"/>
      <c r="I185" s="33"/>
      <c r="J185" s="33"/>
      <c r="K185" s="33"/>
      <c r="L185" s="33"/>
    </row>
    <row r="186" spans="1:24" ht="25.5" x14ac:dyDescent="0.25">
      <c r="A186" s="27" t="s">
        <v>134</v>
      </c>
      <c r="B186" s="28" t="s">
        <v>135</v>
      </c>
      <c r="C186" s="42"/>
      <c r="D186" s="27"/>
      <c r="E186" s="27"/>
      <c r="F186" s="35"/>
      <c r="G186" s="33"/>
      <c r="H186" s="33"/>
      <c r="I186" s="33"/>
      <c r="J186" s="33"/>
      <c r="K186" s="33"/>
      <c r="L186" s="33"/>
    </row>
    <row r="187" spans="1:24" ht="51" x14ac:dyDescent="0.25">
      <c r="A187" s="27" t="s">
        <v>136</v>
      </c>
      <c r="B187" s="28" t="s">
        <v>137</v>
      </c>
      <c r="C187" s="42"/>
      <c r="D187" s="27"/>
      <c r="E187" s="27"/>
      <c r="F187" s="35"/>
      <c r="G187" s="33"/>
      <c r="H187" s="33"/>
      <c r="I187" s="33"/>
      <c r="J187" s="33"/>
      <c r="K187" s="33"/>
      <c r="L187" s="33"/>
    </row>
    <row r="188" spans="1:24" x14ac:dyDescent="0.25">
      <c r="A188" s="27"/>
      <c r="B188" s="28" t="s">
        <v>327</v>
      </c>
      <c r="C188" s="27" t="s">
        <v>364</v>
      </c>
      <c r="D188" s="27">
        <v>20</v>
      </c>
      <c r="E188" s="35">
        <v>80</v>
      </c>
      <c r="F188" s="35"/>
      <c r="G188" s="38">
        <v>0.1757</v>
      </c>
      <c r="H188" s="38">
        <v>9.9099999999999994E-2</v>
      </c>
      <c r="I188" s="33"/>
      <c r="J188" s="33">
        <f t="shared" ref="J188:J189" si="89">D188*G188</f>
        <v>3.5139999999999998</v>
      </c>
      <c r="K188" s="33">
        <f t="shared" ref="K188:K189" si="90">E188*H188</f>
        <v>7.927999999999999</v>
      </c>
      <c r="L188" s="33"/>
    </row>
    <row r="189" spans="1:24" x14ac:dyDescent="0.25">
      <c r="A189" s="27"/>
      <c r="B189" s="28" t="s">
        <v>328</v>
      </c>
      <c r="C189" s="27" t="s">
        <v>364</v>
      </c>
      <c r="D189" s="27">
        <v>10</v>
      </c>
      <c r="E189" s="35">
        <v>20</v>
      </c>
      <c r="F189" s="35"/>
      <c r="G189" s="38">
        <v>0.1757</v>
      </c>
      <c r="H189" s="38">
        <v>9.9099999999999994E-2</v>
      </c>
      <c r="I189" s="33"/>
      <c r="J189" s="33">
        <f t="shared" si="89"/>
        <v>1.7569999999999999</v>
      </c>
      <c r="K189" s="33">
        <f t="shared" si="90"/>
        <v>1.9819999999999998</v>
      </c>
      <c r="L189" s="33"/>
    </row>
    <row r="190" spans="1:24" ht="25.5" x14ac:dyDescent="0.25">
      <c r="A190" s="27" t="s">
        <v>138</v>
      </c>
      <c r="B190" s="28" t="s">
        <v>139</v>
      </c>
      <c r="C190" s="42"/>
      <c r="D190" s="27"/>
      <c r="E190" s="27"/>
      <c r="F190" s="35"/>
      <c r="G190" s="33"/>
      <c r="H190" s="33"/>
      <c r="I190" s="33"/>
      <c r="J190" s="33"/>
      <c r="K190" s="33"/>
      <c r="L190" s="33"/>
    </row>
    <row r="191" spans="1:24" ht="25.5" x14ac:dyDescent="0.25">
      <c r="A191" s="27" t="s">
        <v>140</v>
      </c>
      <c r="B191" s="28" t="s">
        <v>93</v>
      </c>
      <c r="C191" s="42"/>
      <c r="D191" s="27"/>
      <c r="E191" s="27"/>
      <c r="F191" s="35"/>
      <c r="G191" s="33"/>
      <c r="H191" s="33"/>
      <c r="I191" s="33"/>
      <c r="J191" s="33"/>
      <c r="K191" s="33"/>
      <c r="L191" s="33"/>
    </row>
    <row r="192" spans="1:24" x14ac:dyDescent="0.25">
      <c r="A192" s="27"/>
      <c r="B192" s="28" t="s">
        <v>327</v>
      </c>
      <c r="C192" s="27" t="s">
        <v>364</v>
      </c>
      <c r="D192" s="27">
        <v>5</v>
      </c>
      <c r="E192" s="35"/>
      <c r="F192" s="35"/>
      <c r="G192" s="38">
        <v>0.1757</v>
      </c>
      <c r="H192" s="38">
        <v>9.9099999999999994E-2</v>
      </c>
      <c r="I192" s="33"/>
      <c r="J192" s="33">
        <f t="shared" ref="J192:J193" si="91">D192*G192</f>
        <v>0.87849999999999995</v>
      </c>
      <c r="K192" s="33">
        <f t="shared" ref="K192:K193" si="92">E192*H192</f>
        <v>0</v>
      </c>
      <c r="L192" s="33"/>
    </row>
    <row r="193" spans="1:12" x14ac:dyDescent="0.25">
      <c r="A193" s="27"/>
      <c r="B193" s="28" t="s">
        <v>328</v>
      </c>
      <c r="C193" s="29"/>
      <c r="D193" s="27"/>
      <c r="E193" s="35"/>
      <c r="F193" s="35"/>
      <c r="G193" s="38">
        <v>0.1757</v>
      </c>
      <c r="H193" s="38">
        <v>9.9099999999999994E-2</v>
      </c>
      <c r="I193" s="33"/>
      <c r="J193" s="33">
        <f t="shared" si="91"/>
        <v>0</v>
      </c>
      <c r="K193" s="33">
        <f t="shared" si="92"/>
        <v>0</v>
      </c>
      <c r="L193" s="33"/>
    </row>
    <row r="194" spans="1:12" ht="38.25" x14ac:dyDescent="0.25">
      <c r="A194" s="27" t="s">
        <v>141</v>
      </c>
      <c r="B194" s="28" t="s">
        <v>142</v>
      </c>
      <c r="C194" s="42"/>
      <c r="D194" s="27"/>
      <c r="E194" s="27"/>
      <c r="F194" s="35"/>
      <c r="G194" s="33"/>
      <c r="H194" s="33"/>
      <c r="I194" s="33"/>
      <c r="J194" s="33"/>
      <c r="K194" s="33"/>
      <c r="L194" s="33"/>
    </row>
    <row r="195" spans="1:12" x14ac:dyDescent="0.25">
      <c r="A195" s="27"/>
      <c r="B195" s="28" t="s">
        <v>327</v>
      </c>
      <c r="C195" s="27" t="s">
        <v>364</v>
      </c>
      <c r="D195" s="27">
        <v>10</v>
      </c>
      <c r="E195" s="35"/>
      <c r="F195" s="35"/>
      <c r="G195" s="38">
        <v>0.1757</v>
      </c>
      <c r="H195" s="38">
        <v>9.9099999999999994E-2</v>
      </c>
      <c r="I195" s="33"/>
      <c r="J195" s="33">
        <f t="shared" ref="J195:J196" si="93">D195*G195</f>
        <v>1.7569999999999999</v>
      </c>
      <c r="K195" s="33">
        <f t="shared" ref="K195:K196" si="94">E195*H195</f>
        <v>0</v>
      </c>
      <c r="L195" s="33"/>
    </row>
    <row r="196" spans="1:12" x14ac:dyDescent="0.25">
      <c r="A196" s="27"/>
      <c r="B196" s="28" t="s">
        <v>328</v>
      </c>
      <c r="C196" s="27" t="s">
        <v>364</v>
      </c>
      <c r="D196" s="27">
        <v>5</v>
      </c>
      <c r="E196" s="35"/>
      <c r="F196" s="35"/>
      <c r="G196" s="38">
        <v>0.1757</v>
      </c>
      <c r="H196" s="38">
        <v>9.9099999999999994E-2</v>
      </c>
      <c r="I196" s="33"/>
      <c r="J196" s="33">
        <f t="shared" si="93"/>
        <v>0.87849999999999995</v>
      </c>
      <c r="K196" s="33">
        <f t="shared" si="94"/>
        <v>0</v>
      </c>
      <c r="L196" s="33"/>
    </row>
    <row r="197" spans="1:12" ht="51" x14ac:dyDescent="0.25">
      <c r="A197" s="27" t="s">
        <v>143</v>
      </c>
      <c r="B197" s="28" t="s">
        <v>144</v>
      </c>
      <c r="C197" s="42"/>
      <c r="D197" s="27"/>
      <c r="E197" s="27"/>
      <c r="F197" s="35"/>
      <c r="G197" s="33"/>
      <c r="H197" s="33"/>
      <c r="I197" s="33"/>
      <c r="J197" s="33"/>
      <c r="K197" s="33"/>
      <c r="L197" s="33"/>
    </row>
    <row r="198" spans="1:12" ht="25.5" x14ac:dyDescent="0.25">
      <c r="A198" s="27" t="s">
        <v>145</v>
      </c>
      <c r="B198" s="28" t="s">
        <v>146</v>
      </c>
      <c r="C198" s="42"/>
      <c r="D198" s="35"/>
      <c r="E198" s="27"/>
      <c r="F198" s="35"/>
      <c r="G198" s="33"/>
      <c r="H198" s="33"/>
      <c r="I198" s="33"/>
      <c r="J198" s="33"/>
      <c r="K198" s="33"/>
      <c r="L198" s="33"/>
    </row>
    <row r="199" spans="1:12" x14ac:dyDescent="0.25">
      <c r="A199" s="27"/>
      <c r="B199" s="28" t="s">
        <v>327</v>
      </c>
      <c r="C199" s="27" t="s">
        <v>364</v>
      </c>
      <c r="D199" s="27"/>
      <c r="E199" s="35">
        <v>100</v>
      </c>
      <c r="F199" s="35"/>
      <c r="G199" s="38">
        <v>0.1757</v>
      </c>
      <c r="H199" s="38">
        <v>9.9099999999999994E-2</v>
      </c>
      <c r="I199" s="33"/>
      <c r="J199" s="33">
        <f t="shared" ref="J199:J200" si="95">D199*G199</f>
        <v>0</v>
      </c>
      <c r="K199" s="33">
        <f t="shared" ref="K199:K200" si="96">E199*H199</f>
        <v>9.91</v>
      </c>
      <c r="L199" s="33"/>
    </row>
    <row r="200" spans="1:12" x14ac:dyDescent="0.25">
      <c r="A200" s="27"/>
      <c r="B200" s="28" t="s">
        <v>328</v>
      </c>
      <c r="C200" s="27" t="s">
        <v>364</v>
      </c>
      <c r="D200" s="27"/>
      <c r="E200" s="35">
        <v>45</v>
      </c>
      <c r="F200" s="35"/>
      <c r="G200" s="38">
        <v>0.1757</v>
      </c>
      <c r="H200" s="38">
        <v>9.9099999999999994E-2</v>
      </c>
      <c r="I200" s="33"/>
      <c r="J200" s="33">
        <f t="shared" si="95"/>
        <v>0</v>
      </c>
      <c r="K200" s="33">
        <f t="shared" si="96"/>
        <v>4.4594999999999994</v>
      </c>
      <c r="L200" s="33"/>
    </row>
    <row r="201" spans="1:12" ht="38.25" x14ac:dyDescent="0.25">
      <c r="A201" s="27" t="s">
        <v>147</v>
      </c>
      <c r="B201" s="28" t="s">
        <v>148</v>
      </c>
      <c r="C201" s="42"/>
      <c r="D201" s="35"/>
      <c r="E201" s="27"/>
      <c r="F201" s="35"/>
      <c r="G201" s="33"/>
      <c r="H201" s="33"/>
      <c r="I201" s="33"/>
      <c r="J201" s="33"/>
      <c r="K201" s="33"/>
      <c r="L201" s="33"/>
    </row>
    <row r="202" spans="1:12" x14ac:dyDescent="0.25">
      <c r="A202" s="27"/>
      <c r="B202" s="28" t="s">
        <v>327</v>
      </c>
      <c r="C202" s="27" t="s">
        <v>364</v>
      </c>
      <c r="D202" s="27"/>
      <c r="E202" s="35">
        <v>90</v>
      </c>
      <c r="F202" s="35"/>
      <c r="G202" s="38">
        <v>0.1757</v>
      </c>
      <c r="H202" s="38">
        <v>9.9099999999999994E-2</v>
      </c>
      <c r="I202" s="33"/>
      <c r="J202" s="33">
        <f t="shared" ref="J202:J203" si="97">D202*G202</f>
        <v>0</v>
      </c>
      <c r="K202" s="33">
        <f t="shared" ref="K202:K203" si="98">E202*H202</f>
        <v>8.9189999999999987</v>
      </c>
      <c r="L202" s="33"/>
    </row>
    <row r="203" spans="1:12" x14ac:dyDescent="0.25">
      <c r="A203" s="27"/>
      <c r="B203" s="28" t="s">
        <v>328</v>
      </c>
      <c r="C203" s="27" t="s">
        <v>364</v>
      </c>
      <c r="D203" s="27"/>
      <c r="E203" s="35">
        <v>50</v>
      </c>
      <c r="F203" s="35"/>
      <c r="G203" s="38">
        <v>0.1757</v>
      </c>
      <c r="H203" s="38">
        <v>9.9099999999999994E-2</v>
      </c>
      <c r="I203" s="33"/>
      <c r="J203" s="33">
        <f t="shared" si="97"/>
        <v>0</v>
      </c>
      <c r="K203" s="33">
        <f t="shared" si="98"/>
        <v>4.9550000000000001</v>
      </c>
      <c r="L203" s="33"/>
    </row>
    <row r="204" spans="1:12" ht="25.5" x14ac:dyDescent="0.25">
      <c r="A204" s="27" t="s">
        <v>149</v>
      </c>
      <c r="B204" s="28" t="s">
        <v>150</v>
      </c>
      <c r="C204" s="42"/>
      <c r="D204" s="27"/>
      <c r="E204" s="27"/>
      <c r="F204" s="35"/>
      <c r="G204" s="33"/>
      <c r="H204" s="33"/>
      <c r="I204" s="33"/>
      <c r="J204" s="33"/>
      <c r="K204" s="33"/>
      <c r="L204" s="33"/>
    </row>
    <row r="205" spans="1:12" x14ac:dyDescent="0.25">
      <c r="A205" s="27"/>
      <c r="B205" s="28" t="s">
        <v>327</v>
      </c>
      <c r="C205" s="27" t="s">
        <v>364</v>
      </c>
      <c r="D205" s="27">
        <v>30</v>
      </c>
      <c r="E205" s="35"/>
      <c r="F205" s="35"/>
      <c r="G205" s="38">
        <v>0.1757</v>
      </c>
      <c r="H205" s="38">
        <v>9.9099999999999994E-2</v>
      </c>
      <c r="I205" s="33"/>
      <c r="J205" s="33">
        <f t="shared" ref="J205:J206" si="99">D205*G205</f>
        <v>5.2709999999999999</v>
      </c>
      <c r="K205" s="33">
        <f t="shared" ref="K205:K206" si="100">E205*H205</f>
        <v>0</v>
      </c>
      <c r="L205" s="33"/>
    </row>
    <row r="206" spans="1:12" x14ac:dyDescent="0.25">
      <c r="A206" s="27"/>
      <c r="B206" s="28" t="s">
        <v>328</v>
      </c>
      <c r="C206" s="27" t="s">
        <v>364</v>
      </c>
      <c r="D206" s="27">
        <v>10</v>
      </c>
      <c r="E206" s="35"/>
      <c r="F206" s="35"/>
      <c r="G206" s="38">
        <v>0.1757</v>
      </c>
      <c r="H206" s="38">
        <v>9.9099999999999994E-2</v>
      </c>
      <c r="I206" s="33"/>
      <c r="J206" s="33">
        <f t="shared" si="99"/>
        <v>1.7569999999999999</v>
      </c>
      <c r="K206" s="33">
        <f t="shared" si="100"/>
        <v>0</v>
      </c>
      <c r="L206" s="33"/>
    </row>
    <row r="207" spans="1:12" ht="25.5" x14ac:dyDescent="0.25">
      <c r="A207" s="27" t="s">
        <v>151</v>
      </c>
      <c r="B207" s="28" t="s">
        <v>152</v>
      </c>
      <c r="C207" s="42"/>
      <c r="D207" s="27"/>
      <c r="E207" s="27"/>
      <c r="F207" s="35"/>
      <c r="G207" s="33"/>
      <c r="H207" s="33"/>
      <c r="I207" s="33"/>
      <c r="J207" s="33"/>
      <c r="K207" s="33"/>
      <c r="L207" s="33"/>
    </row>
    <row r="208" spans="1:12" x14ac:dyDescent="0.25">
      <c r="A208" s="27" t="s">
        <v>153</v>
      </c>
      <c r="B208" s="28" t="s">
        <v>154</v>
      </c>
      <c r="C208" s="42"/>
      <c r="D208" s="27"/>
      <c r="E208" s="27"/>
      <c r="F208" s="35"/>
      <c r="G208" s="33"/>
      <c r="H208" s="33"/>
      <c r="I208" s="33"/>
      <c r="J208" s="33"/>
      <c r="K208" s="33"/>
      <c r="L208" s="33"/>
    </row>
    <row r="209" spans="1:12" ht="25.5" x14ac:dyDescent="0.25">
      <c r="A209" s="27" t="s">
        <v>155</v>
      </c>
      <c r="B209" s="28" t="s">
        <v>156</v>
      </c>
      <c r="C209" s="42"/>
      <c r="D209" s="27"/>
      <c r="E209" s="27"/>
      <c r="F209" s="35"/>
      <c r="G209" s="33"/>
      <c r="H209" s="33"/>
      <c r="I209" s="33"/>
      <c r="J209" s="33"/>
      <c r="K209" s="33"/>
      <c r="L209" s="33"/>
    </row>
    <row r="210" spans="1:12" ht="51" x14ac:dyDescent="0.25">
      <c r="A210" s="27" t="s">
        <v>157</v>
      </c>
      <c r="B210" s="28" t="s">
        <v>158</v>
      </c>
      <c r="C210" s="42"/>
      <c r="D210" s="35"/>
      <c r="E210" s="27"/>
      <c r="F210" s="27"/>
      <c r="G210" s="33"/>
      <c r="H210" s="33"/>
      <c r="I210" s="33"/>
      <c r="J210" s="33"/>
      <c r="K210" s="33"/>
      <c r="L210" s="33"/>
    </row>
    <row r="211" spans="1:12" x14ac:dyDescent="0.25">
      <c r="A211" s="27"/>
      <c r="B211" s="28" t="s">
        <v>327</v>
      </c>
      <c r="C211" s="27" t="s">
        <v>364</v>
      </c>
      <c r="D211" s="27"/>
      <c r="E211" s="35">
        <v>30</v>
      </c>
      <c r="F211" s="35">
        <v>70</v>
      </c>
      <c r="G211" s="38">
        <v>0.1757</v>
      </c>
      <c r="H211" s="38">
        <v>9.9099999999999994E-2</v>
      </c>
      <c r="I211" s="33"/>
      <c r="J211" s="33">
        <f t="shared" ref="J211:J212" si="101">D211*G211</f>
        <v>0</v>
      </c>
      <c r="K211" s="33">
        <f t="shared" ref="K211:K212" si="102">E211*H211</f>
        <v>2.9729999999999999</v>
      </c>
      <c r="L211" s="33"/>
    </row>
    <row r="212" spans="1:12" x14ac:dyDescent="0.25">
      <c r="A212" s="27"/>
      <c r="B212" s="28" t="s">
        <v>328</v>
      </c>
      <c r="C212" s="27" t="s">
        <v>364</v>
      </c>
      <c r="D212" s="27"/>
      <c r="E212" s="35">
        <v>30</v>
      </c>
      <c r="F212" s="35">
        <v>45</v>
      </c>
      <c r="G212" s="38">
        <v>0.1757</v>
      </c>
      <c r="H212" s="38">
        <v>9.9099999999999994E-2</v>
      </c>
      <c r="I212" s="33"/>
      <c r="J212" s="33">
        <f t="shared" si="101"/>
        <v>0</v>
      </c>
      <c r="K212" s="33">
        <f t="shared" si="102"/>
        <v>2.9729999999999999</v>
      </c>
      <c r="L212" s="33"/>
    </row>
    <row r="213" spans="1:12" ht="38.25" x14ac:dyDescent="0.25">
      <c r="A213" s="27" t="s">
        <v>159</v>
      </c>
      <c r="B213" s="28" t="s">
        <v>160</v>
      </c>
      <c r="C213" s="42"/>
      <c r="D213" s="35"/>
      <c r="E213" s="27"/>
      <c r="F213" s="27"/>
      <c r="G213" s="33"/>
      <c r="H213" s="33"/>
      <c r="I213" s="33"/>
      <c r="J213" s="33"/>
      <c r="K213" s="33"/>
      <c r="L213" s="33"/>
    </row>
    <row r="214" spans="1:12" x14ac:dyDescent="0.25">
      <c r="A214" s="27"/>
      <c r="B214" s="28" t="s">
        <v>327</v>
      </c>
      <c r="C214" s="27" t="s">
        <v>364</v>
      </c>
      <c r="D214" s="27"/>
      <c r="E214" s="35">
        <v>30</v>
      </c>
      <c r="F214" s="35">
        <v>70</v>
      </c>
      <c r="G214" s="38">
        <v>0.1757</v>
      </c>
      <c r="H214" s="38">
        <v>9.9099999999999994E-2</v>
      </c>
      <c r="I214" s="33"/>
      <c r="J214" s="33">
        <f t="shared" ref="J214:J215" si="103">D214*G214</f>
        <v>0</v>
      </c>
      <c r="K214" s="33">
        <f t="shared" ref="K214:K215" si="104">E214*H214</f>
        <v>2.9729999999999999</v>
      </c>
      <c r="L214" s="33"/>
    </row>
    <row r="215" spans="1:12" x14ac:dyDescent="0.25">
      <c r="A215" s="27"/>
      <c r="B215" s="28" t="s">
        <v>328</v>
      </c>
      <c r="C215" s="27" t="s">
        <v>364</v>
      </c>
      <c r="D215" s="27"/>
      <c r="E215" s="35">
        <v>30</v>
      </c>
      <c r="F215" s="35">
        <v>45</v>
      </c>
      <c r="G215" s="38">
        <v>0.1757</v>
      </c>
      <c r="H215" s="38">
        <v>9.9099999999999994E-2</v>
      </c>
      <c r="I215" s="33"/>
      <c r="J215" s="33">
        <f t="shared" si="103"/>
        <v>0</v>
      </c>
      <c r="K215" s="33">
        <f t="shared" si="104"/>
        <v>2.9729999999999999</v>
      </c>
      <c r="L215" s="33"/>
    </row>
    <row r="216" spans="1:12" ht="25.5" x14ac:dyDescent="0.25">
      <c r="A216" s="27" t="s">
        <v>161</v>
      </c>
      <c r="B216" s="28" t="s">
        <v>162</v>
      </c>
      <c r="C216" s="42"/>
      <c r="D216" s="27"/>
      <c r="E216" s="27"/>
      <c r="F216" s="35"/>
      <c r="G216" s="33"/>
      <c r="H216" s="33"/>
      <c r="I216" s="33"/>
      <c r="J216" s="33"/>
      <c r="K216" s="33"/>
      <c r="L216" s="33"/>
    </row>
    <row r="217" spans="1:12" ht="38.25" x14ac:dyDescent="0.25">
      <c r="A217" s="27" t="s">
        <v>163</v>
      </c>
      <c r="B217" s="28" t="s">
        <v>164</v>
      </c>
      <c r="C217" s="42"/>
      <c r="D217" s="27"/>
      <c r="E217" s="27"/>
      <c r="F217" s="35"/>
      <c r="G217" s="33"/>
      <c r="H217" s="33"/>
      <c r="I217" s="33"/>
      <c r="J217" s="33"/>
      <c r="K217" s="33"/>
      <c r="L217" s="33"/>
    </row>
    <row r="218" spans="1:12" x14ac:dyDescent="0.25">
      <c r="A218" s="27"/>
      <c r="B218" s="28" t="s">
        <v>327</v>
      </c>
      <c r="C218" s="27" t="s">
        <v>364</v>
      </c>
      <c r="D218" s="27">
        <v>80</v>
      </c>
      <c r="E218" s="35">
        <v>8</v>
      </c>
      <c r="F218" s="35"/>
      <c r="G218" s="38">
        <v>0.1757</v>
      </c>
      <c r="H218" s="38">
        <v>9.9099999999999994E-2</v>
      </c>
      <c r="I218" s="33"/>
      <c r="J218" s="33">
        <f t="shared" ref="J218:J219" si="105">D218*G218</f>
        <v>14.055999999999999</v>
      </c>
      <c r="K218" s="33">
        <f t="shared" ref="K218:K219" si="106">E218*H218</f>
        <v>0.79279999999999995</v>
      </c>
      <c r="L218" s="33"/>
    </row>
    <row r="219" spans="1:12" x14ac:dyDescent="0.25">
      <c r="A219" s="27"/>
      <c r="B219" s="28" t="s">
        <v>328</v>
      </c>
      <c r="C219" s="27" t="s">
        <v>364</v>
      </c>
      <c r="D219" s="27">
        <v>50</v>
      </c>
      <c r="E219" s="35">
        <v>8</v>
      </c>
      <c r="F219" s="35"/>
      <c r="G219" s="38">
        <v>0.1757</v>
      </c>
      <c r="H219" s="38">
        <v>9.9099999999999994E-2</v>
      </c>
      <c r="I219" s="33"/>
      <c r="J219" s="33">
        <f t="shared" si="105"/>
        <v>8.7850000000000001</v>
      </c>
      <c r="K219" s="33">
        <f t="shared" si="106"/>
        <v>0.79279999999999995</v>
      </c>
      <c r="L219" s="33"/>
    </row>
    <row r="220" spans="1:12" ht="25.5" x14ac:dyDescent="0.25">
      <c r="A220" s="27" t="s">
        <v>165</v>
      </c>
      <c r="B220" s="28" t="s">
        <v>166</v>
      </c>
      <c r="C220" s="42"/>
      <c r="D220" s="27"/>
      <c r="E220" s="27"/>
      <c r="F220" s="35"/>
      <c r="G220" s="33"/>
      <c r="H220" s="33"/>
      <c r="I220" s="33"/>
      <c r="J220" s="33"/>
      <c r="K220" s="33"/>
      <c r="L220" s="33"/>
    </row>
    <row r="221" spans="1:12" x14ac:dyDescent="0.25">
      <c r="A221" s="27"/>
      <c r="B221" s="28" t="s">
        <v>327</v>
      </c>
      <c r="C221" s="27" t="s">
        <v>364</v>
      </c>
      <c r="D221" s="27">
        <v>80</v>
      </c>
      <c r="E221" s="35">
        <v>8</v>
      </c>
      <c r="F221" s="35"/>
      <c r="G221" s="38">
        <v>0.1757</v>
      </c>
      <c r="H221" s="38">
        <v>9.9099999999999994E-2</v>
      </c>
      <c r="I221" s="33"/>
      <c r="J221" s="33">
        <f t="shared" ref="J221:J222" si="107">D221*G221</f>
        <v>14.055999999999999</v>
      </c>
      <c r="K221" s="33">
        <f t="shared" ref="K221:K222" si="108">E221*H221</f>
        <v>0.79279999999999995</v>
      </c>
      <c r="L221" s="33"/>
    </row>
    <row r="222" spans="1:12" x14ac:dyDescent="0.25">
      <c r="A222" s="27"/>
      <c r="B222" s="28" t="s">
        <v>328</v>
      </c>
      <c r="C222" s="27" t="s">
        <v>364</v>
      </c>
      <c r="D222" s="27">
        <v>50</v>
      </c>
      <c r="E222" s="35">
        <v>8</v>
      </c>
      <c r="F222" s="35"/>
      <c r="G222" s="38">
        <v>0.1757</v>
      </c>
      <c r="H222" s="38">
        <v>9.9099999999999994E-2</v>
      </c>
      <c r="I222" s="33"/>
      <c r="J222" s="33">
        <f t="shared" si="107"/>
        <v>8.7850000000000001</v>
      </c>
      <c r="K222" s="33">
        <f t="shared" si="108"/>
        <v>0.79279999999999995</v>
      </c>
      <c r="L222" s="33"/>
    </row>
    <row r="223" spans="1:12" ht="51" x14ac:dyDescent="0.25">
      <c r="A223" s="27" t="s">
        <v>167</v>
      </c>
      <c r="B223" s="28" t="s">
        <v>168</v>
      </c>
      <c r="C223" s="42"/>
      <c r="D223" s="27"/>
      <c r="E223" s="27"/>
      <c r="F223" s="35"/>
      <c r="G223" s="33"/>
      <c r="H223" s="33"/>
      <c r="I223" s="33"/>
      <c r="J223" s="33"/>
      <c r="K223" s="33"/>
      <c r="L223" s="33"/>
    </row>
    <row r="224" spans="1:12" x14ac:dyDescent="0.25">
      <c r="A224" s="27"/>
      <c r="B224" s="28" t="s">
        <v>327</v>
      </c>
      <c r="C224" s="27" t="s">
        <v>364</v>
      </c>
      <c r="D224" s="27">
        <v>30</v>
      </c>
      <c r="E224" s="35">
        <v>30</v>
      </c>
      <c r="F224" s="35"/>
      <c r="G224" s="38">
        <v>0.1757</v>
      </c>
      <c r="H224" s="38">
        <v>9.9099999999999994E-2</v>
      </c>
      <c r="I224" s="33"/>
      <c r="J224" s="33">
        <f t="shared" ref="J224:J225" si="109">D224*G224</f>
        <v>5.2709999999999999</v>
      </c>
      <c r="K224" s="33">
        <f t="shared" ref="K224:K225" si="110">E224*H224</f>
        <v>2.9729999999999999</v>
      </c>
      <c r="L224" s="33"/>
    </row>
    <row r="225" spans="1:12" x14ac:dyDescent="0.25">
      <c r="A225" s="27"/>
      <c r="B225" s="28" t="s">
        <v>328</v>
      </c>
      <c r="C225" s="27" t="s">
        <v>364</v>
      </c>
      <c r="D225" s="27">
        <v>20</v>
      </c>
      <c r="E225" s="35">
        <v>15</v>
      </c>
      <c r="F225" s="35"/>
      <c r="G225" s="38">
        <v>0.1757</v>
      </c>
      <c r="H225" s="38">
        <v>9.9099999999999994E-2</v>
      </c>
      <c r="I225" s="33"/>
      <c r="J225" s="33">
        <f t="shared" si="109"/>
        <v>3.5139999999999998</v>
      </c>
      <c r="K225" s="33">
        <f t="shared" si="110"/>
        <v>1.4864999999999999</v>
      </c>
      <c r="L225" s="33"/>
    </row>
    <row r="226" spans="1:12" x14ac:dyDescent="0.25">
      <c r="A226" s="27" t="s">
        <v>169</v>
      </c>
      <c r="B226" s="28" t="s">
        <v>170</v>
      </c>
      <c r="C226" s="42"/>
      <c r="D226" s="27"/>
      <c r="E226" s="27"/>
      <c r="F226" s="35"/>
      <c r="G226" s="33"/>
      <c r="H226" s="33"/>
      <c r="I226" s="33"/>
      <c r="J226" s="33"/>
      <c r="K226" s="33"/>
      <c r="L226" s="33"/>
    </row>
    <row r="227" spans="1:12" ht="38.25" x14ac:dyDescent="0.25">
      <c r="A227" s="27" t="s">
        <v>171</v>
      </c>
      <c r="B227" s="28" t="s">
        <v>172</v>
      </c>
      <c r="C227" s="42"/>
      <c r="D227" s="35"/>
      <c r="E227" s="27"/>
      <c r="F227" s="35"/>
      <c r="G227" s="33"/>
      <c r="H227" s="33"/>
      <c r="I227" s="33"/>
      <c r="J227" s="33"/>
      <c r="K227" s="33"/>
      <c r="L227" s="33"/>
    </row>
    <row r="228" spans="1:12" x14ac:dyDescent="0.25">
      <c r="A228" s="27"/>
      <c r="B228" s="28" t="s">
        <v>327</v>
      </c>
      <c r="C228" s="27" t="s">
        <v>364</v>
      </c>
      <c r="D228" s="27"/>
      <c r="E228" s="35">
        <v>15</v>
      </c>
      <c r="F228" s="35"/>
      <c r="G228" s="38">
        <v>0.1757</v>
      </c>
      <c r="H228" s="38">
        <v>9.9099999999999994E-2</v>
      </c>
      <c r="I228" s="33"/>
      <c r="J228" s="33">
        <f t="shared" ref="J228:J229" si="111">D228*G228</f>
        <v>0</v>
      </c>
      <c r="K228" s="33">
        <f t="shared" ref="K228:K229" si="112">E228*H228</f>
        <v>1.4864999999999999</v>
      </c>
      <c r="L228" s="33"/>
    </row>
    <row r="229" spans="1:12" x14ac:dyDescent="0.25">
      <c r="A229" s="27"/>
      <c r="B229" s="28" t="s">
        <v>328</v>
      </c>
      <c r="C229" s="27" t="s">
        <v>364</v>
      </c>
      <c r="D229" s="27"/>
      <c r="E229" s="35">
        <v>2</v>
      </c>
      <c r="F229" s="35"/>
      <c r="G229" s="38">
        <v>0.1757</v>
      </c>
      <c r="H229" s="38">
        <v>9.9099999999999994E-2</v>
      </c>
      <c r="I229" s="33"/>
      <c r="J229" s="33">
        <f t="shared" si="111"/>
        <v>0</v>
      </c>
      <c r="K229" s="33">
        <f t="shared" si="112"/>
        <v>0.19819999999999999</v>
      </c>
      <c r="L229" s="33"/>
    </row>
    <row r="230" spans="1:12" ht="25.5" x14ac:dyDescent="0.25">
      <c r="A230" s="27" t="s">
        <v>173</v>
      </c>
      <c r="B230" s="28" t="s">
        <v>174</v>
      </c>
      <c r="C230" s="42"/>
      <c r="D230" s="27"/>
      <c r="E230" s="27"/>
      <c r="F230" s="35"/>
      <c r="G230" s="33"/>
      <c r="H230" s="33"/>
      <c r="I230" s="33"/>
      <c r="J230" s="33"/>
      <c r="K230" s="33"/>
      <c r="L230" s="33"/>
    </row>
    <row r="231" spans="1:12" x14ac:dyDescent="0.25">
      <c r="A231" s="27"/>
      <c r="B231" s="28" t="s">
        <v>327</v>
      </c>
      <c r="C231" s="27" t="s">
        <v>364</v>
      </c>
      <c r="D231" s="27">
        <v>30</v>
      </c>
      <c r="E231" s="35"/>
      <c r="F231" s="35"/>
      <c r="G231" s="38">
        <v>0.1757</v>
      </c>
      <c r="H231" s="38">
        <v>9.9099999999999994E-2</v>
      </c>
      <c r="I231" s="33"/>
      <c r="J231" s="33">
        <f t="shared" ref="J231:J232" si="113">D231*G231</f>
        <v>5.2709999999999999</v>
      </c>
      <c r="K231" s="33">
        <f t="shared" ref="K231:K232" si="114">E231*H231</f>
        <v>0</v>
      </c>
      <c r="L231" s="33"/>
    </row>
    <row r="232" spans="1:12" x14ac:dyDescent="0.25">
      <c r="A232" s="27"/>
      <c r="B232" s="28" t="s">
        <v>328</v>
      </c>
      <c r="C232" s="27" t="s">
        <v>364</v>
      </c>
      <c r="D232" s="27">
        <v>2</v>
      </c>
      <c r="E232" s="35"/>
      <c r="F232" s="35"/>
      <c r="G232" s="38">
        <v>0.1757</v>
      </c>
      <c r="H232" s="38">
        <v>9.9099999999999994E-2</v>
      </c>
      <c r="I232" s="33"/>
      <c r="J232" s="33">
        <f t="shared" si="113"/>
        <v>0.35139999999999999</v>
      </c>
      <c r="K232" s="33">
        <f t="shared" si="114"/>
        <v>0</v>
      </c>
      <c r="L232" s="33"/>
    </row>
    <row r="233" spans="1:12" ht="25.5" x14ac:dyDescent="0.25">
      <c r="A233" s="121" t="s">
        <v>175</v>
      </c>
      <c r="B233" s="122" t="s">
        <v>176</v>
      </c>
      <c r="C233" s="42"/>
      <c r="D233" s="27"/>
      <c r="E233" s="27"/>
      <c r="F233" s="35"/>
      <c r="G233" s="33"/>
      <c r="H233" s="33"/>
      <c r="I233" s="33"/>
      <c r="J233" s="33"/>
      <c r="K233" s="33"/>
      <c r="L233" s="33"/>
    </row>
    <row r="234" spans="1:12" ht="38.25" x14ac:dyDescent="0.25">
      <c r="A234" s="27" t="s">
        <v>177</v>
      </c>
      <c r="B234" s="28" t="s">
        <v>178</v>
      </c>
      <c r="C234" s="42"/>
      <c r="D234" s="27"/>
      <c r="E234" s="27"/>
      <c r="F234" s="35"/>
      <c r="G234" s="33"/>
      <c r="H234" s="33"/>
      <c r="I234" s="33"/>
      <c r="J234" s="33"/>
      <c r="K234" s="33"/>
      <c r="L234" s="33"/>
    </row>
    <row r="235" spans="1:12" ht="25.5" x14ac:dyDescent="0.25">
      <c r="A235" s="27" t="s">
        <v>179</v>
      </c>
      <c r="B235" s="28" t="s">
        <v>180</v>
      </c>
      <c r="C235" s="42"/>
      <c r="D235" s="27"/>
      <c r="E235" s="27"/>
      <c r="F235" s="35"/>
      <c r="G235" s="33"/>
      <c r="H235" s="33"/>
      <c r="I235" s="33"/>
      <c r="J235" s="33"/>
      <c r="K235" s="33"/>
      <c r="L235" s="33"/>
    </row>
    <row r="236" spans="1:12" x14ac:dyDescent="0.25">
      <c r="A236" s="27" t="s">
        <v>181</v>
      </c>
      <c r="B236" s="28" t="s">
        <v>182</v>
      </c>
      <c r="C236" s="42"/>
      <c r="D236" s="35"/>
      <c r="E236" s="27"/>
      <c r="F236" s="35"/>
      <c r="G236" s="33"/>
      <c r="H236" s="33"/>
      <c r="I236" s="33"/>
      <c r="J236" s="33"/>
      <c r="K236" s="33"/>
      <c r="L236" s="33"/>
    </row>
    <row r="237" spans="1:12" x14ac:dyDescent="0.25">
      <c r="A237" s="27"/>
      <c r="B237" s="28" t="s">
        <v>327</v>
      </c>
      <c r="C237" s="27" t="s">
        <v>366</v>
      </c>
      <c r="D237" s="27"/>
      <c r="E237" s="35">
        <v>2</v>
      </c>
      <c r="F237" s="35"/>
      <c r="G237" s="38">
        <v>0.1757</v>
      </c>
      <c r="H237" s="38">
        <v>9.9099999999999994E-2</v>
      </c>
      <c r="I237" s="33"/>
      <c r="J237" s="33">
        <f t="shared" ref="J237:J238" si="115">D237*G237</f>
        <v>0</v>
      </c>
      <c r="K237" s="33">
        <f t="shared" ref="K237:K238" si="116">E237*H237</f>
        <v>0.19819999999999999</v>
      </c>
      <c r="L237" s="33"/>
    </row>
    <row r="238" spans="1:12" x14ac:dyDescent="0.25">
      <c r="A238" s="27"/>
      <c r="B238" s="28" t="s">
        <v>328</v>
      </c>
      <c r="C238" s="27" t="s">
        <v>366</v>
      </c>
      <c r="D238" s="27"/>
      <c r="E238" s="35">
        <v>2</v>
      </c>
      <c r="F238" s="35"/>
      <c r="G238" s="38">
        <v>0.1757</v>
      </c>
      <c r="H238" s="38">
        <v>9.9099999999999994E-2</v>
      </c>
      <c r="I238" s="33"/>
      <c r="J238" s="33">
        <f t="shared" si="115"/>
        <v>0</v>
      </c>
      <c r="K238" s="33">
        <f t="shared" si="116"/>
        <v>0.19819999999999999</v>
      </c>
      <c r="L238" s="33"/>
    </row>
    <row r="239" spans="1:12" ht="25.5" x14ac:dyDescent="0.25">
      <c r="A239" s="27" t="s">
        <v>183</v>
      </c>
      <c r="B239" s="28" t="s">
        <v>184</v>
      </c>
      <c r="C239" s="42"/>
      <c r="D239" s="27"/>
      <c r="E239" s="27"/>
      <c r="F239" s="35"/>
      <c r="G239" s="33"/>
      <c r="H239" s="33"/>
      <c r="I239" s="33"/>
      <c r="J239" s="33"/>
      <c r="K239" s="33"/>
      <c r="L239" s="33"/>
    </row>
    <row r="240" spans="1:12" x14ac:dyDescent="0.25">
      <c r="A240" s="27"/>
      <c r="B240" s="28" t="s">
        <v>327</v>
      </c>
      <c r="C240" s="27" t="s">
        <v>367</v>
      </c>
      <c r="D240" s="27"/>
      <c r="E240" s="35">
        <v>4</v>
      </c>
      <c r="F240" s="35"/>
      <c r="G240" s="38"/>
      <c r="H240" s="38">
        <v>9.9099999999999994E-2</v>
      </c>
      <c r="I240" s="33"/>
      <c r="J240" s="33">
        <f t="shared" ref="J240:J241" si="117">D240*G240</f>
        <v>0</v>
      </c>
      <c r="K240" s="33">
        <f t="shared" ref="K240:K241" si="118">E240*H240</f>
        <v>0.39639999999999997</v>
      </c>
      <c r="L240" s="33"/>
    </row>
    <row r="241" spans="1:12" x14ac:dyDescent="0.25">
      <c r="A241" s="27"/>
      <c r="B241" s="28" t="s">
        <v>328</v>
      </c>
      <c r="C241" s="27" t="s">
        <v>367</v>
      </c>
      <c r="D241" s="27"/>
      <c r="E241" s="35">
        <v>2</v>
      </c>
      <c r="F241" s="35"/>
      <c r="G241" s="38"/>
      <c r="H241" s="38">
        <v>9.9099999999999994E-2</v>
      </c>
      <c r="I241" s="33"/>
      <c r="J241" s="33">
        <f t="shared" si="117"/>
        <v>0</v>
      </c>
      <c r="K241" s="33">
        <f t="shared" si="118"/>
        <v>0.19819999999999999</v>
      </c>
      <c r="L241" s="33"/>
    </row>
    <row r="242" spans="1:12" ht="51" x14ac:dyDescent="0.25">
      <c r="A242" s="27" t="s">
        <v>185</v>
      </c>
      <c r="B242" s="28" t="s">
        <v>186</v>
      </c>
      <c r="C242" s="42"/>
      <c r="D242" s="35"/>
      <c r="E242" s="27"/>
      <c r="F242" s="35"/>
      <c r="G242" s="33"/>
      <c r="H242" s="33"/>
      <c r="I242" s="33"/>
      <c r="J242" s="33"/>
      <c r="K242" s="33"/>
      <c r="L242" s="33"/>
    </row>
    <row r="243" spans="1:12" x14ac:dyDescent="0.25">
      <c r="A243" s="27"/>
      <c r="B243" s="28" t="s">
        <v>327</v>
      </c>
      <c r="C243" s="27" t="s">
        <v>364</v>
      </c>
      <c r="D243" s="27"/>
      <c r="E243" s="35">
        <v>1.5</v>
      </c>
      <c r="F243" s="35"/>
      <c r="G243" s="38"/>
      <c r="H243" s="38">
        <v>9.9099999999999994E-2</v>
      </c>
      <c r="I243" s="33"/>
      <c r="J243" s="33">
        <f t="shared" ref="J243:J244" si="119">D243*G243</f>
        <v>0</v>
      </c>
      <c r="K243" s="33">
        <f t="shared" ref="K243:K244" si="120">E243*H243</f>
        <v>0.14865</v>
      </c>
      <c r="L243" s="33"/>
    </row>
    <row r="244" spans="1:12" x14ac:dyDescent="0.25">
      <c r="A244" s="27"/>
      <c r="B244" s="28" t="s">
        <v>328</v>
      </c>
      <c r="C244" s="27" t="s">
        <v>364</v>
      </c>
      <c r="D244" s="27"/>
      <c r="E244" s="35">
        <v>1.5</v>
      </c>
      <c r="F244" s="35"/>
      <c r="G244" s="38"/>
      <c r="H244" s="38">
        <v>9.9099999999999994E-2</v>
      </c>
      <c r="I244" s="33"/>
      <c r="J244" s="33">
        <f t="shared" si="119"/>
        <v>0</v>
      </c>
      <c r="K244" s="33">
        <f t="shared" si="120"/>
        <v>0.14865</v>
      </c>
      <c r="L244" s="33"/>
    </row>
    <row r="245" spans="1:12" ht="25.5" x14ac:dyDescent="0.25">
      <c r="A245" s="27" t="s">
        <v>187</v>
      </c>
      <c r="B245" s="28" t="s">
        <v>188</v>
      </c>
      <c r="C245" s="60"/>
      <c r="D245" s="35"/>
      <c r="E245" s="27"/>
      <c r="F245" s="35"/>
      <c r="G245" s="33"/>
      <c r="H245" s="33"/>
      <c r="I245" s="33"/>
      <c r="J245" s="33"/>
      <c r="K245" s="33"/>
      <c r="L245" s="33"/>
    </row>
    <row r="246" spans="1:12" x14ac:dyDescent="0.25">
      <c r="A246" s="27"/>
      <c r="B246" s="28" t="s">
        <v>327</v>
      </c>
      <c r="C246" s="27" t="s">
        <v>364</v>
      </c>
      <c r="D246" s="27"/>
      <c r="E246" s="35">
        <v>20</v>
      </c>
      <c r="F246" s="35"/>
      <c r="G246" s="38"/>
      <c r="H246" s="38">
        <v>9.9099999999999994E-2</v>
      </c>
      <c r="I246" s="33"/>
      <c r="J246" s="33">
        <f t="shared" ref="J246:J247" si="121">D246*G246</f>
        <v>0</v>
      </c>
      <c r="K246" s="33">
        <f t="shared" ref="K246:K247" si="122">E246*H246</f>
        <v>1.9819999999999998</v>
      </c>
      <c r="L246" s="33"/>
    </row>
    <row r="247" spans="1:12" x14ac:dyDescent="0.25">
      <c r="A247" s="27"/>
      <c r="B247" s="28" t="s">
        <v>328</v>
      </c>
      <c r="C247" s="27" t="s">
        <v>364</v>
      </c>
      <c r="D247" s="27"/>
      <c r="E247" s="35">
        <v>5</v>
      </c>
      <c r="F247" s="35"/>
      <c r="G247" s="38"/>
      <c r="H247" s="38">
        <v>9.9099999999999994E-2</v>
      </c>
      <c r="I247" s="33"/>
      <c r="J247" s="33">
        <f t="shared" si="121"/>
        <v>0</v>
      </c>
      <c r="K247" s="33">
        <f t="shared" si="122"/>
        <v>0.49549999999999994</v>
      </c>
      <c r="L247" s="33"/>
    </row>
    <row r="248" spans="1:12" ht="25.5" x14ac:dyDescent="0.25">
      <c r="A248" s="27" t="s">
        <v>189</v>
      </c>
      <c r="B248" s="28" t="s">
        <v>190</v>
      </c>
      <c r="C248" s="60"/>
      <c r="D248" s="27"/>
      <c r="E248" s="27"/>
      <c r="F248" s="35"/>
      <c r="G248" s="33"/>
      <c r="H248" s="33"/>
      <c r="I248" s="33"/>
      <c r="J248" s="33"/>
      <c r="K248" s="33"/>
      <c r="L248" s="33"/>
    </row>
    <row r="249" spans="1:12" ht="63.75" x14ac:dyDescent="0.25">
      <c r="A249" s="27" t="s">
        <v>191</v>
      </c>
      <c r="B249" s="28" t="s">
        <v>192</v>
      </c>
      <c r="C249" s="60"/>
      <c r="D249" s="27"/>
      <c r="E249" s="27"/>
      <c r="F249" s="35"/>
      <c r="G249" s="33"/>
      <c r="H249" s="33"/>
      <c r="I249" s="33"/>
      <c r="J249" s="33"/>
      <c r="K249" s="33"/>
      <c r="L249" s="33"/>
    </row>
    <row r="250" spans="1:12" x14ac:dyDescent="0.25">
      <c r="A250" s="27"/>
      <c r="B250" s="28" t="s">
        <v>327</v>
      </c>
      <c r="C250" s="27" t="s">
        <v>364</v>
      </c>
      <c r="D250" s="27"/>
      <c r="E250" s="35">
        <v>14</v>
      </c>
      <c r="F250" s="35"/>
      <c r="G250" s="38"/>
      <c r="H250" s="38">
        <v>9.9099999999999994E-2</v>
      </c>
      <c r="I250" s="33"/>
      <c r="J250" s="33">
        <f t="shared" ref="J250:J251" si="123">D250*G250</f>
        <v>0</v>
      </c>
      <c r="K250" s="33">
        <f t="shared" ref="K250:K251" si="124">E250*H250</f>
        <v>1.3874</v>
      </c>
      <c r="L250" s="33"/>
    </row>
    <row r="251" spans="1:12" x14ac:dyDescent="0.25">
      <c r="A251" s="27"/>
      <c r="B251" s="28" t="s">
        <v>328</v>
      </c>
      <c r="C251" s="27" t="s">
        <v>364</v>
      </c>
      <c r="D251" s="27"/>
      <c r="E251" s="35">
        <v>14</v>
      </c>
      <c r="F251" s="35"/>
      <c r="G251" s="38"/>
      <c r="H251" s="38">
        <v>9.9099999999999994E-2</v>
      </c>
      <c r="I251" s="33"/>
      <c r="J251" s="33">
        <f t="shared" si="123"/>
        <v>0</v>
      </c>
      <c r="K251" s="33">
        <f t="shared" si="124"/>
        <v>1.3874</v>
      </c>
      <c r="L251" s="33"/>
    </row>
    <row r="252" spans="1:12" ht="51" x14ac:dyDescent="0.25">
      <c r="A252" s="27" t="s">
        <v>193</v>
      </c>
      <c r="B252" s="28" t="s">
        <v>194</v>
      </c>
      <c r="C252" s="60"/>
      <c r="D252" s="27"/>
      <c r="E252" s="27"/>
      <c r="F252" s="35"/>
      <c r="G252" s="33"/>
      <c r="H252" s="33"/>
      <c r="I252" s="33"/>
      <c r="J252" s="33"/>
      <c r="K252" s="33"/>
      <c r="L252" s="33"/>
    </row>
    <row r="253" spans="1:12" x14ac:dyDescent="0.25">
      <c r="A253" s="27"/>
      <c r="B253" s="28" t="s">
        <v>327</v>
      </c>
      <c r="C253" s="27" t="s">
        <v>364</v>
      </c>
      <c r="D253" s="27"/>
      <c r="E253" s="35">
        <v>3</v>
      </c>
      <c r="F253" s="35"/>
      <c r="G253" s="38"/>
      <c r="H253" s="38">
        <v>9.9099999999999994E-2</v>
      </c>
      <c r="I253" s="33"/>
      <c r="J253" s="33">
        <f t="shared" ref="J253:J254" si="125">D253*G253</f>
        <v>0</v>
      </c>
      <c r="K253" s="33">
        <f t="shared" ref="K253:K254" si="126">E253*H253</f>
        <v>0.29730000000000001</v>
      </c>
      <c r="L253" s="33"/>
    </row>
    <row r="254" spans="1:12" x14ac:dyDescent="0.25">
      <c r="A254" s="27"/>
      <c r="B254" s="28" t="s">
        <v>328</v>
      </c>
      <c r="C254" s="27" t="s">
        <v>364</v>
      </c>
      <c r="D254" s="27"/>
      <c r="E254" s="35">
        <v>3</v>
      </c>
      <c r="F254" s="35"/>
      <c r="G254" s="38"/>
      <c r="H254" s="38">
        <v>9.9099999999999994E-2</v>
      </c>
      <c r="I254" s="33"/>
      <c r="J254" s="33">
        <f t="shared" si="125"/>
        <v>0</v>
      </c>
      <c r="K254" s="33">
        <f t="shared" si="126"/>
        <v>0.29730000000000001</v>
      </c>
      <c r="L254" s="33"/>
    </row>
    <row r="255" spans="1:12" ht="51" x14ac:dyDescent="0.25">
      <c r="A255" s="27" t="s">
        <v>195</v>
      </c>
      <c r="B255" s="28" t="s">
        <v>196</v>
      </c>
      <c r="C255" s="60"/>
      <c r="D255" s="27"/>
      <c r="E255" s="27"/>
      <c r="F255" s="35"/>
      <c r="G255" s="33"/>
      <c r="H255" s="33"/>
      <c r="I255" s="33"/>
      <c r="J255" s="33"/>
      <c r="K255" s="33"/>
      <c r="L255" s="33"/>
    </row>
    <row r="256" spans="1:12" x14ac:dyDescent="0.25">
      <c r="A256" s="27"/>
      <c r="B256" s="28" t="s">
        <v>327</v>
      </c>
      <c r="C256" s="27" t="s">
        <v>364</v>
      </c>
      <c r="D256" s="27"/>
      <c r="E256" s="35">
        <v>3</v>
      </c>
      <c r="F256" s="35"/>
      <c r="G256" s="38"/>
      <c r="H256" s="38">
        <v>9.9099999999999994E-2</v>
      </c>
      <c r="I256" s="33"/>
      <c r="J256" s="33">
        <f>D256*G256</f>
        <v>0</v>
      </c>
      <c r="K256" s="33">
        <f t="shared" ref="K256:K257" si="127">E256*H256</f>
        <v>0.29730000000000001</v>
      </c>
      <c r="L256" s="33"/>
    </row>
    <row r="257" spans="1:12" x14ac:dyDescent="0.25">
      <c r="A257" s="27"/>
      <c r="B257" s="28" t="s">
        <v>328</v>
      </c>
      <c r="C257" s="27" t="s">
        <v>364</v>
      </c>
      <c r="D257" s="27"/>
      <c r="E257" s="35">
        <v>3</v>
      </c>
      <c r="F257" s="35"/>
      <c r="G257" s="38"/>
      <c r="H257" s="38">
        <v>9.9099999999999994E-2</v>
      </c>
      <c r="I257" s="33"/>
      <c r="J257" s="33">
        <f t="shared" ref="J257" si="128">D257*G257</f>
        <v>0</v>
      </c>
      <c r="K257" s="33">
        <f t="shared" si="127"/>
        <v>0.29730000000000001</v>
      </c>
      <c r="L257" s="33"/>
    </row>
    <row r="258" spans="1:12" customFormat="1" ht="60" x14ac:dyDescent="0.25">
      <c r="A258" s="91" t="s">
        <v>373</v>
      </c>
      <c r="B258" s="89" t="s">
        <v>374</v>
      </c>
      <c r="C258" s="88"/>
      <c r="D258" s="87"/>
      <c r="E258" s="87"/>
      <c r="F258" s="87"/>
      <c r="G258" s="87"/>
      <c r="H258" s="90">
        <f t="shared" ref="H258:I269" si="129">IFERROR(D258/F258-1,0)</f>
        <v>0</v>
      </c>
      <c r="I258" s="90">
        <f t="shared" si="129"/>
        <v>0</v>
      </c>
      <c r="J258" s="88"/>
      <c r="K258" s="88"/>
      <c r="L258" s="88"/>
    </row>
    <row r="259" spans="1:12" customFormat="1" ht="48" customHeight="1" x14ac:dyDescent="0.25">
      <c r="A259" s="91" t="s">
        <v>375</v>
      </c>
      <c r="B259" s="89" t="s">
        <v>376</v>
      </c>
      <c r="C259" s="88"/>
      <c r="D259" s="87"/>
      <c r="E259" s="87"/>
      <c r="F259" s="87"/>
      <c r="G259" s="87"/>
      <c r="H259" s="90">
        <f t="shared" si="129"/>
        <v>0</v>
      </c>
      <c r="I259" s="90">
        <f t="shared" si="129"/>
        <v>0</v>
      </c>
      <c r="J259" s="88"/>
      <c r="K259" s="88"/>
      <c r="L259" s="88"/>
    </row>
    <row r="260" spans="1:12" customFormat="1" ht="76.5" customHeight="1" x14ac:dyDescent="0.25">
      <c r="A260" s="91" t="s">
        <v>380</v>
      </c>
      <c r="B260" s="89" t="s">
        <v>379</v>
      </c>
      <c r="C260" s="88"/>
      <c r="D260" s="87"/>
      <c r="E260" s="87"/>
      <c r="F260" s="87"/>
      <c r="G260" s="87"/>
      <c r="H260" s="90"/>
      <c r="I260" s="90"/>
      <c r="J260" s="88"/>
      <c r="K260" s="88"/>
      <c r="L260" s="88"/>
    </row>
    <row r="261" spans="1:12" x14ac:dyDescent="0.25">
      <c r="A261" s="27"/>
      <c r="B261" s="28" t="s">
        <v>327</v>
      </c>
      <c r="C261" s="27" t="s">
        <v>364</v>
      </c>
      <c r="D261" s="27"/>
      <c r="E261" s="35">
        <v>35</v>
      </c>
      <c r="F261" s="35"/>
      <c r="G261" s="38"/>
      <c r="H261" s="38">
        <v>9.9099999999999994E-2</v>
      </c>
      <c r="I261" s="33"/>
      <c r="J261" s="33">
        <f t="shared" ref="J261:J262" si="130">D261*G261</f>
        <v>0</v>
      </c>
      <c r="K261" s="33">
        <f t="shared" ref="K261:K262" si="131">E261*H261</f>
        <v>3.4684999999999997</v>
      </c>
      <c r="L261" s="33"/>
    </row>
    <row r="262" spans="1:12" x14ac:dyDescent="0.25">
      <c r="A262" s="27"/>
      <c r="B262" s="28" t="s">
        <v>328</v>
      </c>
      <c r="C262" s="27" t="s">
        <v>364</v>
      </c>
      <c r="D262" s="27"/>
      <c r="E262" s="35">
        <v>35</v>
      </c>
      <c r="F262" s="35"/>
      <c r="G262" s="38"/>
      <c r="H262" s="38">
        <v>9.9099999999999994E-2</v>
      </c>
      <c r="I262" s="33"/>
      <c r="J262" s="33">
        <f t="shared" si="130"/>
        <v>0</v>
      </c>
      <c r="K262" s="33">
        <f t="shared" si="131"/>
        <v>3.4684999999999997</v>
      </c>
      <c r="L262" s="33"/>
    </row>
    <row r="263" spans="1:12" customFormat="1" ht="61.5" customHeight="1" x14ac:dyDescent="0.25">
      <c r="A263" s="91" t="s">
        <v>382</v>
      </c>
      <c r="B263" s="89" t="s">
        <v>381</v>
      </c>
      <c r="C263" s="88"/>
      <c r="D263" s="87"/>
      <c r="E263" s="87"/>
      <c r="F263" s="87"/>
      <c r="G263" s="33"/>
      <c r="H263" s="33"/>
      <c r="I263" s="90"/>
      <c r="J263" s="88"/>
      <c r="K263" s="88"/>
      <c r="L263" s="88"/>
    </row>
    <row r="264" spans="1:12" x14ac:dyDescent="0.25">
      <c r="A264" s="27"/>
      <c r="B264" s="28" t="s">
        <v>327</v>
      </c>
      <c r="C264" s="27" t="s">
        <v>364</v>
      </c>
      <c r="D264" s="27"/>
      <c r="E264" s="35">
        <v>20</v>
      </c>
      <c r="F264" s="35"/>
      <c r="G264" s="38"/>
      <c r="H264" s="38">
        <v>9.9099999999999994E-2</v>
      </c>
      <c r="I264" s="33"/>
      <c r="J264" s="33">
        <f t="shared" ref="J264:J265" si="132">D264*G264</f>
        <v>0</v>
      </c>
      <c r="K264" s="33">
        <f t="shared" ref="K264:K265" si="133">E264*H264</f>
        <v>1.9819999999999998</v>
      </c>
      <c r="L264" s="33"/>
    </row>
    <row r="265" spans="1:12" x14ac:dyDescent="0.25">
      <c r="A265" s="27"/>
      <c r="B265" s="28" t="s">
        <v>328</v>
      </c>
      <c r="C265" s="27" t="s">
        <v>364</v>
      </c>
      <c r="D265" s="27"/>
      <c r="E265" s="35">
        <v>20</v>
      </c>
      <c r="F265" s="35"/>
      <c r="G265" s="38"/>
      <c r="H265" s="38">
        <v>9.9099999999999994E-2</v>
      </c>
      <c r="I265" s="33"/>
      <c r="J265" s="33">
        <f t="shared" si="132"/>
        <v>0</v>
      </c>
      <c r="K265" s="33">
        <f t="shared" si="133"/>
        <v>1.9819999999999998</v>
      </c>
      <c r="L265" s="33"/>
    </row>
    <row r="266" spans="1:12" ht="127.5" x14ac:dyDescent="0.25">
      <c r="A266" s="27" t="s">
        <v>401</v>
      </c>
      <c r="B266" s="28" t="s">
        <v>402</v>
      </c>
      <c r="C266" s="27"/>
      <c r="D266" s="27"/>
      <c r="E266" s="35"/>
      <c r="F266" s="35"/>
      <c r="G266" s="38"/>
      <c r="H266" s="38"/>
      <c r="I266" s="33"/>
      <c r="J266" s="33"/>
      <c r="K266" s="33"/>
      <c r="L266" s="33"/>
    </row>
    <row r="267" spans="1:12" x14ac:dyDescent="0.25">
      <c r="A267" s="27"/>
      <c r="B267" s="28" t="s">
        <v>327</v>
      </c>
      <c r="C267" s="27" t="s">
        <v>364</v>
      </c>
      <c r="D267" s="27"/>
      <c r="E267" s="35">
        <v>45</v>
      </c>
      <c r="F267" s="35"/>
      <c r="G267" s="38"/>
      <c r="H267" s="38">
        <v>9.9099999999999994E-2</v>
      </c>
      <c r="I267" s="33"/>
      <c r="J267" s="33">
        <f t="shared" ref="J267:K268" si="134">D267*G267</f>
        <v>0</v>
      </c>
      <c r="K267" s="33">
        <f t="shared" si="134"/>
        <v>4.4594999999999994</v>
      </c>
      <c r="L267" s="33"/>
    </row>
    <row r="268" spans="1:12" x14ac:dyDescent="0.25">
      <c r="A268" s="27"/>
      <c r="B268" s="28" t="s">
        <v>328</v>
      </c>
      <c r="C268" s="27" t="s">
        <v>364</v>
      </c>
      <c r="D268" s="27"/>
      <c r="E268" s="35">
        <v>45</v>
      </c>
      <c r="F268" s="35"/>
      <c r="G268" s="38"/>
      <c r="H268" s="38">
        <v>9.9099999999999994E-2</v>
      </c>
      <c r="I268" s="33"/>
      <c r="J268" s="33">
        <f t="shared" si="134"/>
        <v>0</v>
      </c>
      <c r="K268" s="33">
        <f t="shared" si="134"/>
        <v>4.4594999999999994</v>
      </c>
      <c r="L268" s="33"/>
    </row>
    <row r="269" spans="1:12" customFormat="1" ht="150" customHeight="1" x14ac:dyDescent="0.25">
      <c r="A269" s="91" t="s">
        <v>377</v>
      </c>
      <c r="B269" s="89" t="s">
        <v>378</v>
      </c>
      <c r="C269" s="88"/>
      <c r="D269" s="87"/>
      <c r="E269" s="87"/>
      <c r="F269" s="87"/>
      <c r="G269" s="33"/>
      <c r="H269" s="33"/>
      <c r="I269" s="90">
        <f t="shared" si="129"/>
        <v>0</v>
      </c>
      <c r="J269" s="88"/>
      <c r="K269" s="88"/>
      <c r="L269" s="88"/>
    </row>
    <row r="270" spans="1:12" x14ac:dyDescent="0.25">
      <c r="A270" s="27"/>
      <c r="B270" s="28" t="s">
        <v>327</v>
      </c>
      <c r="C270" s="27" t="s">
        <v>364</v>
      </c>
      <c r="D270" s="27"/>
      <c r="E270" s="35">
        <v>40</v>
      </c>
      <c r="F270" s="35"/>
      <c r="G270" s="38"/>
      <c r="H270" s="38">
        <v>9.9099999999999994E-2</v>
      </c>
      <c r="I270" s="33"/>
      <c r="J270" s="33">
        <f t="shared" ref="J270:J271" si="135">D270*G270</f>
        <v>0</v>
      </c>
      <c r="K270" s="33">
        <f t="shared" ref="K270:K271" si="136">E270*H270</f>
        <v>3.9639999999999995</v>
      </c>
      <c r="L270" s="33"/>
    </row>
    <row r="271" spans="1:12" x14ac:dyDescent="0.25">
      <c r="A271" s="27"/>
      <c r="B271" s="28" t="s">
        <v>328</v>
      </c>
      <c r="C271" s="27" t="s">
        <v>364</v>
      </c>
      <c r="D271" s="27"/>
      <c r="E271" s="35">
        <v>40</v>
      </c>
      <c r="F271" s="35"/>
      <c r="G271" s="38"/>
      <c r="H271" s="38">
        <v>9.9099999999999994E-2</v>
      </c>
      <c r="I271" s="33"/>
      <c r="J271" s="33">
        <f t="shared" si="135"/>
        <v>0</v>
      </c>
      <c r="K271" s="33">
        <f t="shared" si="136"/>
        <v>3.9639999999999995</v>
      </c>
      <c r="L271" s="33"/>
    </row>
    <row r="272" spans="1:12" ht="38.25" x14ac:dyDescent="0.25">
      <c r="A272" s="27" t="s">
        <v>197</v>
      </c>
      <c r="B272" s="28" t="s">
        <v>198</v>
      </c>
      <c r="C272" s="60"/>
      <c r="D272" s="27"/>
      <c r="E272" s="27"/>
      <c r="F272" s="35"/>
      <c r="G272" s="33"/>
      <c r="H272" s="33"/>
      <c r="I272" s="33"/>
      <c r="J272" s="33"/>
      <c r="K272" s="33"/>
      <c r="L272" s="33"/>
    </row>
    <row r="273" spans="1:12" ht="38.25" x14ac:dyDescent="0.25">
      <c r="A273" s="27" t="s">
        <v>199</v>
      </c>
      <c r="B273" s="28" t="s">
        <v>200</v>
      </c>
      <c r="C273" s="60"/>
      <c r="D273" s="27"/>
      <c r="E273" s="27"/>
      <c r="F273" s="35"/>
      <c r="G273" s="33"/>
      <c r="H273" s="33"/>
      <c r="I273" s="33"/>
      <c r="J273" s="33"/>
      <c r="K273" s="33"/>
      <c r="L273" s="33"/>
    </row>
    <row r="274" spans="1:12" ht="79.5" x14ac:dyDescent="0.25">
      <c r="A274" s="27" t="s">
        <v>201</v>
      </c>
      <c r="B274" s="28" t="s">
        <v>284</v>
      </c>
      <c r="C274" s="60"/>
      <c r="D274" s="27"/>
      <c r="E274" s="27"/>
      <c r="F274" s="35"/>
      <c r="G274" s="33"/>
      <c r="H274" s="33"/>
      <c r="I274" s="33"/>
      <c r="J274" s="33"/>
      <c r="K274" s="33"/>
      <c r="L274" s="33"/>
    </row>
    <row r="275" spans="1:12" x14ac:dyDescent="0.25">
      <c r="A275" s="27"/>
      <c r="B275" s="28" t="s">
        <v>327</v>
      </c>
      <c r="C275" s="27" t="s">
        <v>364</v>
      </c>
      <c r="D275" s="27"/>
      <c r="E275" s="35">
        <v>15</v>
      </c>
      <c r="F275" s="35"/>
      <c r="G275" s="38"/>
      <c r="H275" s="38">
        <v>9.9099999999999994E-2</v>
      </c>
      <c r="I275" s="33"/>
      <c r="J275" s="33">
        <f t="shared" ref="J275:J276" si="137">D275*G275</f>
        <v>0</v>
      </c>
      <c r="K275" s="33">
        <f t="shared" ref="K275:K276" si="138">E275*H275</f>
        <v>1.4864999999999999</v>
      </c>
      <c r="L275" s="33"/>
    </row>
    <row r="276" spans="1:12" x14ac:dyDescent="0.25">
      <c r="A276" s="27"/>
      <c r="B276" s="28" t="s">
        <v>328</v>
      </c>
      <c r="C276" s="27" t="s">
        <v>364</v>
      </c>
      <c r="D276" s="27"/>
      <c r="E276" s="35">
        <v>9</v>
      </c>
      <c r="F276" s="35"/>
      <c r="G276" s="38"/>
      <c r="H276" s="38">
        <v>9.9099999999999994E-2</v>
      </c>
      <c r="I276" s="33"/>
      <c r="J276" s="33">
        <f t="shared" si="137"/>
        <v>0</v>
      </c>
      <c r="K276" s="33">
        <f t="shared" si="138"/>
        <v>0.89189999999999992</v>
      </c>
      <c r="L276" s="33"/>
    </row>
    <row r="277" spans="1:12" ht="76.5" x14ac:dyDescent="0.25">
      <c r="A277" s="27" t="s">
        <v>202</v>
      </c>
      <c r="B277" s="28" t="s">
        <v>203</v>
      </c>
      <c r="C277" s="60"/>
      <c r="D277" s="27"/>
      <c r="E277" s="27"/>
      <c r="F277" s="35"/>
      <c r="G277" s="33"/>
      <c r="H277" s="33"/>
      <c r="I277" s="33"/>
      <c r="J277" s="33"/>
      <c r="K277" s="33"/>
      <c r="L277" s="33"/>
    </row>
    <row r="278" spans="1:12" ht="25.5" x14ac:dyDescent="0.25">
      <c r="A278" s="27" t="s">
        <v>204</v>
      </c>
      <c r="B278" s="28" t="s">
        <v>205</v>
      </c>
      <c r="C278" s="60"/>
      <c r="D278" s="27"/>
      <c r="E278" s="27"/>
      <c r="F278" s="35"/>
      <c r="G278" s="33"/>
      <c r="H278" s="33"/>
      <c r="I278" s="33"/>
      <c r="J278" s="33"/>
      <c r="K278" s="33"/>
      <c r="L278" s="33"/>
    </row>
    <row r="279" spans="1:12" x14ac:dyDescent="0.25">
      <c r="A279" s="27"/>
      <c r="B279" s="28" t="s">
        <v>327</v>
      </c>
      <c r="C279" s="27" t="s">
        <v>364</v>
      </c>
      <c r="D279" s="27"/>
      <c r="E279" s="35">
        <v>20</v>
      </c>
      <c r="F279" s="35"/>
      <c r="G279" s="38"/>
      <c r="H279" s="38">
        <v>9.9099999999999994E-2</v>
      </c>
      <c r="I279" s="33"/>
      <c r="J279" s="33">
        <f t="shared" ref="J279:J280" si="139">D279*G279</f>
        <v>0</v>
      </c>
      <c r="K279" s="33">
        <f t="shared" ref="K279:K280" si="140">E279*H279</f>
        <v>1.9819999999999998</v>
      </c>
      <c r="L279" s="33"/>
    </row>
    <row r="280" spans="1:12" x14ac:dyDescent="0.25">
      <c r="A280" s="27"/>
      <c r="B280" s="28" t="s">
        <v>328</v>
      </c>
      <c r="C280" s="27" t="s">
        <v>364</v>
      </c>
      <c r="D280" s="27"/>
      <c r="E280" s="35">
        <v>12</v>
      </c>
      <c r="F280" s="35"/>
      <c r="G280" s="38"/>
      <c r="H280" s="38">
        <v>9.9099999999999994E-2</v>
      </c>
      <c r="I280" s="33"/>
      <c r="J280" s="33">
        <f t="shared" si="139"/>
        <v>0</v>
      </c>
      <c r="K280" s="33">
        <f t="shared" si="140"/>
        <v>1.1892</v>
      </c>
      <c r="L280" s="33"/>
    </row>
    <row r="281" spans="1:12" ht="51" x14ac:dyDescent="0.25">
      <c r="A281" s="27" t="s">
        <v>206</v>
      </c>
      <c r="B281" s="28" t="s">
        <v>207</v>
      </c>
      <c r="C281" s="60"/>
      <c r="D281" s="27"/>
      <c r="E281" s="27"/>
      <c r="F281" s="35"/>
      <c r="G281" s="33"/>
      <c r="H281" s="33"/>
      <c r="I281" s="33"/>
      <c r="J281" s="33"/>
      <c r="K281" s="33"/>
      <c r="L281" s="33"/>
    </row>
    <row r="282" spans="1:12" x14ac:dyDescent="0.25">
      <c r="A282" s="27"/>
      <c r="B282" s="28" t="s">
        <v>327</v>
      </c>
      <c r="C282" s="27" t="s">
        <v>364</v>
      </c>
      <c r="D282" s="27"/>
      <c r="E282" s="35">
        <v>25</v>
      </c>
      <c r="F282" s="35"/>
      <c r="G282" s="38"/>
      <c r="H282" s="38">
        <v>9.9099999999999994E-2</v>
      </c>
      <c r="I282" s="33"/>
      <c r="J282" s="33">
        <f t="shared" ref="J282:J283" si="141">D282*G282</f>
        <v>0</v>
      </c>
      <c r="K282" s="33">
        <f t="shared" ref="K282:K283" si="142">E282*H282</f>
        <v>2.4775</v>
      </c>
      <c r="L282" s="33"/>
    </row>
    <row r="283" spans="1:12" x14ac:dyDescent="0.25">
      <c r="A283" s="27"/>
      <c r="B283" s="28" t="s">
        <v>328</v>
      </c>
      <c r="C283" s="27" t="s">
        <v>364</v>
      </c>
      <c r="D283" s="27"/>
      <c r="E283" s="35">
        <v>15</v>
      </c>
      <c r="F283" s="35"/>
      <c r="G283" s="38"/>
      <c r="H283" s="38">
        <v>9.9099999999999994E-2</v>
      </c>
      <c r="I283" s="33"/>
      <c r="J283" s="33">
        <f t="shared" si="141"/>
        <v>0</v>
      </c>
      <c r="K283" s="33">
        <f t="shared" si="142"/>
        <v>1.4864999999999999</v>
      </c>
      <c r="L283" s="33"/>
    </row>
    <row r="284" spans="1:12" ht="63.75" x14ac:dyDescent="0.25">
      <c r="A284" s="27" t="s">
        <v>208</v>
      </c>
      <c r="B284" s="28" t="s">
        <v>209</v>
      </c>
      <c r="C284" s="60"/>
      <c r="D284" s="27"/>
      <c r="E284" s="27"/>
      <c r="F284" s="35"/>
      <c r="G284" s="33"/>
      <c r="H284" s="33"/>
      <c r="I284" s="33"/>
      <c r="J284" s="33"/>
      <c r="K284" s="33"/>
      <c r="L284" s="33"/>
    </row>
    <row r="285" spans="1:12" x14ac:dyDescent="0.25">
      <c r="A285" s="27"/>
      <c r="B285" s="28" t="s">
        <v>327</v>
      </c>
      <c r="C285" s="27" t="s">
        <v>364</v>
      </c>
      <c r="D285" s="27"/>
      <c r="E285" s="35">
        <v>20</v>
      </c>
      <c r="F285" s="35"/>
      <c r="G285" s="38"/>
      <c r="H285" s="38">
        <v>9.9099999999999994E-2</v>
      </c>
      <c r="I285" s="33"/>
      <c r="J285" s="33">
        <f t="shared" ref="J285:J286" si="143">D285*G285</f>
        <v>0</v>
      </c>
      <c r="K285" s="33">
        <f t="shared" ref="K285:K286" si="144">E285*H285</f>
        <v>1.9819999999999998</v>
      </c>
      <c r="L285" s="33"/>
    </row>
    <row r="286" spans="1:12" x14ac:dyDescent="0.25">
      <c r="A286" s="27"/>
      <c r="B286" s="28" t="s">
        <v>328</v>
      </c>
      <c r="C286" s="27" t="s">
        <v>364</v>
      </c>
      <c r="D286" s="27"/>
      <c r="E286" s="35">
        <v>12</v>
      </c>
      <c r="F286" s="35"/>
      <c r="G286" s="38"/>
      <c r="H286" s="38">
        <v>9.9099999999999994E-2</v>
      </c>
      <c r="I286" s="33"/>
      <c r="J286" s="33">
        <f t="shared" si="143"/>
        <v>0</v>
      </c>
      <c r="K286" s="33">
        <f t="shared" si="144"/>
        <v>1.1892</v>
      </c>
      <c r="L286" s="33"/>
    </row>
    <row r="287" spans="1:12" ht="38.25" x14ac:dyDescent="0.25">
      <c r="A287" s="27" t="s">
        <v>210</v>
      </c>
      <c r="B287" s="28" t="s">
        <v>211</v>
      </c>
      <c r="C287" s="60"/>
      <c r="D287" s="27"/>
      <c r="E287" s="27"/>
      <c r="F287" s="35"/>
      <c r="G287" s="33"/>
      <c r="H287" s="33"/>
      <c r="I287" s="33"/>
      <c r="J287" s="33"/>
      <c r="K287" s="33"/>
      <c r="L287" s="33"/>
    </row>
    <row r="288" spans="1:12" x14ac:dyDescent="0.25">
      <c r="A288" s="27"/>
      <c r="B288" s="28" t="s">
        <v>327</v>
      </c>
      <c r="C288" s="27" t="s">
        <v>364</v>
      </c>
      <c r="D288" s="27"/>
      <c r="E288" s="35">
        <v>20</v>
      </c>
      <c r="F288" s="35"/>
      <c r="G288" s="38"/>
      <c r="H288" s="38">
        <v>9.9099999999999994E-2</v>
      </c>
      <c r="I288" s="33"/>
      <c r="J288" s="33">
        <f t="shared" ref="J288:J289" si="145">D288*G288</f>
        <v>0</v>
      </c>
      <c r="K288" s="33">
        <f t="shared" ref="K288:K289" si="146">E288*H288</f>
        <v>1.9819999999999998</v>
      </c>
      <c r="L288" s="33"/>
    </row>
    <row r="289" spans="1:12" x14ac:dyDescent="0.25">
      <c r="A289" s="27"/>
      <c r="B289" s="28" t="s">
        <v>328</v>
      </c>
      <c r="C289" s="27" t="s">
        <v>364</v>
      </c>
      <c r="D289" s="27"/>
      <c r="E289" s="35">
        <v>12</v>
      </c>
      <c r="F289" s="35"/>
      <c r="G289" s="38"/>
      <c r="H289" s="38">
        <v>9.9099999999999994E-2</v>
      </c>
      <c r="I289" s="33"/>
      <c r="J289" s="33">
        <f t="shared" si="145"/>
        <v>0</v>
      </c>
      <c r="K289" s="33">
        <f t="shared" si="146"/>
        <v>1.1892</v>
      </c>
      <c r="L289" s="33"/>
    </row>
    <row r="290" spans="1:12" ht="51" x14ac:dyDescent="0.25">
      <c r="A290" s="27" t="s">
        <v>212</v>
      </c>
      <c r="B290" s="28" t="s">
        <v>213</v>
      </c>
      <c r="C290" s="60"/>
      <c r="D290" s="27"/>
      <c r="E290" s="27"/>
      <c r="F290" s="35"/>
      <c r="G290" s="33"/>
      <c r="H290" s="33"/>
      <c r="I290" s="33"/>
      <c r="J290" s="33"/>
      <c r="K290" s="33"/>
      <c r="L290" s="33"/>
    </row>
    <row r="291" spans="1:12" x14ac:dyDescent="0.25">
      <c r="A291" s="27"/>
      <c r="B291" s="28" t="s">
        <v>327</v>
      </c>
      <c r="C291" s="27" t="s">
        <v>364</v>
      </c>
      <c r="D291" s="27"/>
      <c r="E291" s="35">
        <v>20</v>
      </c>
      <c r="F291" s="35"/>
      <c r="G291" s="38"/>
      <c r="H291" s="38">
        <v>9.9099999999999994E-2</v>
      </c>
      <c r="I291" s="33"/>
      <c r="J291" s="33">
        <f t="shared" ref="J291:J292" si="147">D291*G291</f>
        <v>0</v>
      </c>
      <c r="K291" s="33">
        <f t="shared" ref="K291:K292" si="148">E291*H291</f>
        <v>1.9819999999999998</v>
      </c>
      <c r="L291" s="33"/>
    </row>
    <row r="292" spans="1:12" x14ac:dyDescent="0.25">
      <c r="A292" s="27"/>
      <c r="B292" s="28" t="s">
        <v>328</v>
      </c>
      <c r="C292" s="27" t="s">
        <v>364</v>
      </c>
      <c r="D292" s="27"/>
      <c r="E292" s="35">
        <v>12</v>
      </c>
      <c r="F292" s="35"/>
      <c r="G292" s="38"/>
      <c r="H292" s="38">
        <v>9.9099999999999994E-2</v>
      </c>
      <c r="I292" s="33"/>
      <c r="J292" s="33">
        <f t="shared" si="147"/>
        <v>0</v>
      </c>
      <c r="K292" s="33">
        <f t="shared" si="148"/>
        <v>1.1892</v>
      </c>
      <c r="L292" s="33"/>
    </row>
    <row r="293" spans="1:12" ht="51" x14ac:dyDescent="0.25">
      <c r="A293" s="27" t="s">
        <v>214</v>
      </c>
      <c r="B293" s="28" t="s">
        <v>215</v>
      </c>
      <c r="C293" s="60"/>
      <c r="D293" s="27"/>
      <c r="E293" s="27"/>
      <c r="F293" s="35"/>
      <c r="G293" s="33"/>
      <c r="H293" s="33"/>
      <c r="I293" s="33"/>
      <c r="J293" s="33"/>
      <c r="K293" s="33"/>
      <c r="L293" s="33"/>
    </row>
    <row r="294" spans="1:12" x14ac:dyDescent="0.25">
      <c r="A294" s="27"/>
      <c r="B294" s="28" t="s">
        <v>327</v>
      </c>
      <c r="C294" s="27" t="s">
        <v>364</v>
      </c>
      <c r="D294" s="27"/>
      <c r="E294" s="35">
        <v>20</v>
      </c>
      <c r="F294" s="35"/>
      <c r="G294" s="38"/>
      <c r="H294" s="38">
        <v>9.9099999999999994E-2</v>
      </c>
      <c r="I294" s="33"/>
      <c r="J294" s="33">
        <f t="shared" ref="J294:J295" si="149">D294*G294</f>
        <v>0</v>
      </c>
      <c r="K294" s="33">
        <f t="shared" ref="K294:K295" si="150">E294*H294</f>
        <v>1.9819999999999998</v>
      </c>
      <c r="L294" s="33"/>
    </row>
    <row r="295" spans="1:12" x14ac:dyDescent="0.25">
      <c r="A295" s="27"/>
      <c r="B295" s="28" t="s">
        <v>328</v>
      </c>
      <c r="C295" s="27" t="s">
        <v>364</v>
      </c>
      <c r="D295" s="27"/>
      <c r="E295" s="35">
        <v>12</v>
      </c>
      <c r="F295" s="35"/>
      <c r="G295" s="38"/>
      <c r="H295" s="38">
        <v>9.9099999999999994E-2</v>
      </c>
      <c r="I295" s="33"/>
      <c r="J295" s="33">
        <f t="shared" si="149"/>
        <v>0</v>
      </c>
      <c r="K295" s="33">
        <f t="shared" si="150"/>
        <v>1.1892</v>
      </c>
      <c r="L295" s="33"/>
    </row>
    <row r="296" spans="1:12" ht="38.25" x14ac:dyDescent="0.25">
      <c r="A296" s="27" t="s">
        <v>216</v>
      </c>
      <c r="B296" s="28" t="s">
        <v>217</v>
      </c>
      <c r="C296" s="60"/>
      <c r="D296" s="27"/>
      <c r="E296" s="27"/>
      <c r="F296" s="35"/>
      <c r="G296" s="33"/>
      <c r="H296" s="33"/>
      <c r="I296" s="33"/>
      <c r="J296" s="33"/>
      <c r="K296" s="33"/>
      <c r="L296" s="33"/>
    </row>
    <row r="297" spans="1:12" x14ac:dyDescent="0.25">
      <c r="A297" s="27"/>
      <c r="B297" s="28" t="s">
        <v>327</v>
      </c>
      <c r="C297" s="27" t="s">
        <v>364</v>
      </c>
      <c r="D297" s="27"/>
      <c r="E297" s="35">
        <v>15</v>
      </c>
      <c r="F297" s="35"/>
      <c r="G297" s="38"/>
      <c r="H297" s="38">
        <v>9.9099999999999994E-2</v>
      </c>
      <c r="I297" s="33"/>
      <c r="J297" s="33">
        <f t="shared" ref="J297:J298" si="151">D297*G297</f>
        <v>0</v>
      </c>
      <c r="K297" s="33">
        <f t="shared" ref="K297:K298" si="152">E297*H297</f>
        <v>1.4864999999999999</v>
      </c>
      <c r="L297" s="33"/>
    </row>
    <row r="298" spans="1:12" x14ac:dyDescent="0.25">
      <c r="A298" s="27"/>
      <c r="B298" s="28" t="s">
        <v>328</v>
      </c>
      <c r="C298" s="27" t="s">
        <v>364</v>
      </c>
      <c r="D298" s="27"/>
      <c r="E298" s="35">
        <v>9</v>
      </c>
      <c r="F298" s="35"/>
      <c r="G298" s="38"/>
      <c r="H298" s="38">
        <v>9.9099999999999994E-2</v>
      </c>
      <c r="I298" s="33"/>
      <c r="J298" s="33">
        <f t="shared" si="151"/>
        <v>0</v>
      </c>
      <c r="K298" s="33">
        <f t="shared" si="152"/>
        <v>0.89189999999999992</v>
      </c>
      <c r="L298" s="33"/>
    </row>
    <row r="299" spans="1:12" ht="38.25" x14ac:dyDescent="0.25">
      <c r="A299" s="27" t="s">
        <v>218</v>
      </c>
      <c r="B299" s="28" t="s">
        <v>219</v>
      </c>
      <c r="C299" s="60"/>
      <c r="D299" s="27"/>
      <c r="E299" s="27"/>
      <c r="F299" s="35"/>
      <c r="G299" s="33"/>
      <c r="H299" s="33"/>
      <c r="I299" s="33"/>
      <c r="J299" s="33"/>
      <c r="K299" s="33"/>
      <c r="L299" s="33"/>
    </row>
    <row r="300" spans="1:12" x14ac:dyDescent="0.25">
      <c r="A300" s="27"/>
      <c r="B300" s="28" t="s">
        <v>327</v>
      </c>
      <c r="C300" s="27" t="s">
        <v>364</v>
      </c>
      <c r="D300" s="27"/>
      <c r="E300" s="35">
        <v>10</v>
      </c>
      <c r="F300" s="35"/>
      <c r="G300" s="38"/>
      <c r="H300" s="38">
        <v>9.9099999999999994E-2</v>
      </c>
      <c r="I300" s="33"/>
      <c r="J300" s="33">
        <f t="shared" ref="J300:J301" si="153">D300*G300</f>
        <v>0</v>
      </c>
      <c r="K300" s="33">
        <f t="shared" ref="K300:K301" si="154">E300*H300</f>
        <v>0.99099999999999988</v>
      </c>
      <c r="L300" s="33"/>
    </row>
    <row r="301" spans="1:12" x14ac:dyDescent="0.25">
      <c r="A301" s="27"/>
      <c r="B301" s="28" t="s">
        <v>328</v>
      </c>
      <c r="C301" s="27" t="s">
        <v>364</v>
      </c>
      <c r="D301" s="27"/>
      <c r="E301" s="35">
        <v>6</v>
      </c>
      <c r="F301" s="35"/>
      <c r="G301" s="38"/>
      <c r="H301" s="38">
        <v>9.9099999999999994E-2</v>
      </c>
      <c r="I301" s="33"/>
      <c r="J301" s="33">
        <f t="shared" si="153"/>
        <v>0</v>
      </c>
      <c r="K301" s="33">
        <f t="shared" si="154"/>
        <v>0.59460000000000002</v>
      </c>
      <c r="L301" s="33"/>
    </row>
    <row r="302" spans="1:12" ht="38.25" x14ac:dyDescent="0.25">
      <c r="A302" s="27" t="s">
        <v>220</v>
      </c>
      <c r="B302" s="28" t="s">
        <v>221</v>
      </c>
      <c r="C302" s="60"/>
      <c r="D302" s="27"/>
      <c r="E302" s="27"/>
      <c r="F302" s="35"/>
      <c r="G302" s="33"/>
      <c r="H302" s="33"/>
      <c r="I302" s="33"/>
      <c r="J302" s="33"/>
      <c r="K302" s="33"/>
      <c r="L302" s="33"/>
    </row>
    <row r="303" spans="1:12" x14ac:dyDescent="0.25">
      <c r="A303" s="27"/>
      <c r="B303" s="28" t="s">
        <v>327</v>
      </c>
      <c r="C303" s="27" t="s">
        <v>364</v>
      </c>
      <c r="D303" s="27"/>
      <c r="E303" s="35">
        <v>20</v>
      </c>
      <c r="F303" s="35"/>
      <c r="G303" s="38"/>
      <c r="H303" s="38">
        <v>9.9099999999999994E-2</v>
      </c>
      <c r="I303" s="33"/>
      <c r="J303" s="33">
        <f t="shared" ref="J303:J304" si="155">D303*G303</f>
        <v>0</v>
      </c>
      <c r="K303" s="33">
        <f t="shared" ref="K303:K304" si="156">E303*H303</f>
        <v>1.9819999999999998</v>
      </c>
      <c r="L303" s="33"/>
    </row>
    <row r="304" spans="1:12" x14ac:dyDescent="0.25">
      <c r="A304" s="27"/>
      <c r="B304" s="28" t="s">
        <v>328</v>
      </c>
      <c r="C304" s="27" t="s">
        <v>364</v>
      </c>
      <c r="D304" s="27"/>
      <c r="E304" s="35">
        <v>12</v>
      </c>
      <c r="F304" s="35"/>
      <c r="G304" s="38"/>
      <c r="H304" s="38">
        <v>9.9099999999999994E-2</v>
      </c>
      <c r="I304" s="33"/>
      <c r="J304" s="33">
        <f t="shared" si="155"/>
        <v>0</v>
      </c>
      <c r="K304" s="33">
        <f t="shared" si="156"/>
        <v>1.1892</v>
      </c>
      <c r="L304" s="33"/>
    </row>
    <row r="305" spans="1:12" ht="51" x14ac:dyDescent="0.25">
      <c r="A305" s="27" t="s">
        <v>222</v>
      </c>
      <c r="B305" s="28" t="s">
        <v>223</v>
      </c>
      <c r="C305" s="60"/>
      <c r="D305" s="27"/>
      <c r="E305" s="27"/>
      <c r="F305" s="35"/>
      <c r="G305" s="33"/>
      <c r="H305" s="33"/>
      <c r="I305" s="33"/>
      <c r="J305" s="33"/>
      <c r="K305" s="33"/>
      <c r="L305" s="33"/>
    </row>
    <row r="306" spans="1:12" x14ac:dyDescent="0.25">
      <c r="A306" s="27"/>
      <c r="B306" s="28" t="s">
        <v>327</v>
      </c>
      <c r="C306" s="27" t="s">
        <v>364</v>
      </c>
      <c r="D306" s="27"/>
      <c r="E306" s="35">
        <v>25</v>
      </c>
      <c r="F306" s="35"/>
      <c r="G306" s="38"/>
      <c r="H306" s="38">
        <v>9.9099999999999994E-2</v>
      </c>
      <c r="I306" s="33"/>
      <c r="J306" s="33">
        <f t="shared" ref="J306:J307" si="157">D306*G306</f>
        <v>0</v>
      </c>
      <c r="K306" s="33">
        <f t="shared" ref="K306:K307" si="158">E306*H306</f>
        <v>2.4775</v>
      </c>
      <c r="L306" s="33"/>
    </row>
    <row r="307" spans="1:12" x14ac:dyDescent="0.25">
      <c r="A307" s="27"/>
      <c r="B307" s="28" t="s">
        <v>328</v>
      </c>
      <c r="C307" s="27" t="s">
        <v>364</v>
      </c>
      <c r="D307" s="27"/>
      <c r="E307" s="35">
        <v>15</v>
      </c>
      <c r="F307" s="35"/>
      <c r="G307" s="38"/>
      <c r="H307" s="38">
        <v>9.9099999999999994E-2</v>
      </c>
      <c r="I307" s="33"/>
      <c r="J307" s="33">
        <f t="shared" si="157"/>
        <v>0</v>
      </c>
      <c r="K307" s="33">
        <f t="shared" si="158"/>
        <v>1.4864999999999999</v>
      </c>
      <c r="L307" s="33"/>
    </row>
    <row r="308" spans="1:12" ht="63.75" x14ac:dyDescent="0.25">
      <c r="A308" s="27" t="s">
        <v>224</v>
      </c>
      <c r="B308" s="28" t="s">
        <v>225</v>
      </c>
      <c r="C308" s="60"/>
      <c r="D308" s="27"/>
      <c r="E308" s="27"/>
      <c r="F308" s="35"/>
      <c r="G308" s="33"/>
      <c r="H308" s="33"/>
      <c r="I308" s="33"/>
      <c r="J308" s="33"/>
      <c r="K308" s="33"/>
      <c r="L308" s="33"/>
    </row>
    <row r="309" spans="1:12" x14ac:dyDescent="0.25">
      <c r="A309" s="27"/>
      <c r="B309" s="28" t="s">
        <v>327</v>
      </c>
      <c r="C309" s="27" t="s">
        <v>364</v>
      </c>
      <c r="D309" s="27"/>
      <c r="E309" s="35">
        <v>25</v>
      </c>
      <c r="F309" s="35"/>
      <c r="G309" s="38"/>
      <c r="H309" s="38">
        <v>9.9099999999999994E-2</v>
      </c>
      <c r="I309" s="33"/>
      <c r="J309" s="33">
        <f t="shared" ref="J309:J310" si="159">D309*G309</f>
        <v>0</v>
      </c>
      <c r="K309" s="33">
        <f t="shared" ref="K309:K310" si="160">E309*H309</f>
        <v>2.4775</v>
      </c>
      <c r="L309" s="33"/>
    </row>
    <row r="310" spans="1:12" x14ac:dyDescent="0.25">
      <c r="A310" s="27"/>
      <c r="B310" s="28" t="s">
        <v>328</v>
      </c>
      <c r="C310" s="27" t="s">
        <v>364</v>
      </c>
      <c r="D310" s="27"/>
      <c r="E310" s="35">
        <v>15</v>
      </c>
      <c r="F310" s="35"/>
      <c r="G310" s="38"/>
      <c r="H310" s="38">
        <v>9.9099999999999994E-2</v>
      </c>
      <c r="I310" s="33"/>
      <c r="J310" s="33">
        <f t="shared" si="159"/>
        <v>0</v>
      </c>
      <c r="K310" s="33">
        <f t="shared" si="160"/>
        <v>1.4864999999999999</v>
      </c>
      <c r="L310" s="33"/>
    </row>
    <row r="311" spans="1:12" ht="38.25" x14ac:dyDescent="0.25">
      <c r="A311" s="27" t="s">
        <v>226</v>
      </c>
      <c r="B311" s="28" t="s">
        <v>227</v>
      </c>
      <c r="C311" s="60"/>
      <c r="D311" s="27"/>
      <c r="E311" s="27"/>
      <c r="F311" s="35"/>
      <c r="G311" s="33"/>
      <c r="H311" s="33"/>
      <c r="I311" s="33"/>
      <c r="J311" s="33"/>
      <c r="K311" s="33"/>
      <c r="L311" s="33"/>
    </row>
    <row r="312" spans="1:12" x14ac:dyDescent="0.25">
      <c r="A312" s="27"/>
      <c r="B312" s="28" t="s">
        <v>327</v>
      </c>
      <c r="C312" s="27" t="s">
        <v>364</v>
      </c>
      <c r="D312" s="27"/>
      <c r="E312" s="35">
        <v>25</v>
      </c>
      <c r="F312" s="35"/>
      <c r="G312" s="38"/>
      <c r="H312" s="38">
        <v>9.9099999999999994E-2</v>
      </c>
      <c r="I312" s="33"/>
      <c r="J312" s="33">
        <f t="shared" ref="J312:J313" si="161">D312*G312</f>
        <v>0</v>
      </c>
      <c r="K312" s="33">
        <f t="shared" ref="K312:K313" si="162">E312*H312</f>
        <v>2.4775</v>
      </c>
      <c r="L312" s="33"/>
    </row>
    <row r="313" spans="1:12" x14ac:dyDescent="0.25">
      <c r="A313" s="27"/>
      <c r="B313" s="28" t="s">
        <v>328</v>
      </c>
      <c r="C313" s="27" t="s">
        <v>364</v>
      </c>
      <c r="D313" s="27"/>
      <c r="E313" s="35">
        <v>15</v>
      </c>
      <c r="F313" s="35"/>
      <c r="G313" s="38"/>
      <c r="H313" s="38">
        <v>9.9099999999999994E-2</v>
      </c>
      <c r="I313" s="33"/>
      <c r="J313" s="33">
        <f t="shared" si="161"/>
        <v>0</v>
      </c>
      <c r="K313" s="33">
        <f t="shared" si="162"/>
        <v>1.4864999999999999</v>
      </c>
      <c r="L313" s="33"/>
    </row>
    <row r="314" spans="1:12" ht="51" x14ac:dyDescent="0.25">
      <c r="A314" s="27" t="s">
        <v>228</v>
      </c>
      <c r="B314" s="28" t="s">
        <v>229</v>
      </c>
      <c r="C314" s="60"/>
      <c r="D314" s="27"/>
      <c r="E314" s="27"/>
      <c r="F314" s="35"/>
      <c r="G314" s="33"/>
      <c r="H314" s="33"/>
      <c r="I314" s="33"/>
      <c r="J314" s="33"/>
      <c r="K314" s="33"/>
      <c r="L314" s="33"/>
    </row>
    <row r="315" spans="1:12" ht="25.5" x14ac:dyDescent="0.25">
      <c r="A315" s="27" t="s">
        <v>230</v>
      </c>
      <c r="B315" s="28" t="s">
        <v>205</v>
      </c>
      <c r="C315" s="60"/>
      <c r="D315" s="27"/>
      <c r="E315" s="27"/>
      <c r="F315" s="35"/>
      <c r="G315" s="33"/>
      <c r="H315" s="33"/>
      <c r="I315" s="33"/>
      <c r="J315" s="33"/>
      <c r="K315" s="33"/>
      <c r="L315" s="33"/>
    </row>
    <row r="316" spans="1:12" x14ac:dyDescent="0.25">
      <c r="A316" s="27"/>
      <c r="B316" s="28" t="s">
        <v>327</v>
      </c>
      <c r="C316" s="27" t="s">
        <v>364</v>
      </c>
      <c r="D316" s="27"/>
      <c r="E316" s="35">
        <v>20</v>
      </c>
      <c r="F316" s="35"/>
      <c r="G316" s="38"/>
      <c r="H316" s="38">
        <v>9.9099999999999994E-2</v>
      </c>
      <c r="I316" s="33"/>
      <c r="J316" s="33">
        <f t="shared" ref="J316:J317" si="163">D316*G316</f>
        <v>0</v>
      </c>
      <c r="K316" s="33">
        <f t="shared" ref="K316:K317" si="164">E316*H316</f>
        <v>1.9819999999999998</v>
      </c>
      <c r="L316" s="33"/>
    </row>
    <row r="317" spans="1:12" x14ac:dyDescent="0.25">
      <c r="A317" s="27"/>
      <c r="B317" s="28" t="s">
        <v>328</v>
      </c>
      <c r="C317" s="27" t="s">
        <v>364</v>
      </c>
      <c r="D317" s="27"/>
      <c r="E317" s="35">
        <v>12</v>
      </c>
      <c r="F317" s="35"/>
      <c r="G317" s="38"/>
      <c r="H317" s="38">
        <v>9.9099999999999994E-2</v>
      </c>
      <c r="I317" s="33"/>
      <c r="J317" s="33">
        <f t="shared" si="163"/>
        <v>0</v>
      </c>
      <c r="K317" s="33">
        <f t="shared" si="164"/>
        <v>1.1892</v>
      </c>
      <c r="L317" s="33"/>
    </row>
    <row r="318" spans="1:12" ht="51" x14ac:dyDescent="0.25">
      <c r="A318" s="27" t="s">
        <v>231</v>
      </c>
      <c r="B318" s="28" t="s">
        <v>207</v>
      </c>
      <c r="C318" s="60"/>
      <c r="D318" s="27"/>
      <c r="E318" s="27"/>
      <c r="F318" s="35"/>
      <c r="G318" s="33"/>
      <c r="H318" s="33"/>
      <c r="I318" s="33"/>
      <c r="J318" s="33"/>
      <c r="K318" s="33"/>
      <c r="L318" s="33"/>
    </row>
    <row r="319" spans="1:12" x14ac:dyDescent="0.25">
      <c r="A319" s="27"/>
      <c r="B319" s="28" t="s">
        <v>327</v>
      </c>
      <c r="C319" s="27" t="s">
        <v>364</v>
      </c>
      <c r="D319" s="27"/>
      <c r="E319" s="35">
        <v>20</v>
      </c>
      <c r="F319" s="35"/>
      <c r="G319" s="38"/>
      <c r="H319" s="38">
        <v>9.9099999999999994E-2</v>
      </c>
      <c r="I319" s="33"/>
      <c r="J319" s="33">
        <f t="shared" ref="J319:J320" si="165">D319*G319</f>
        <v>0</v>
      </c>
      <c r="K319" s="33">
        <f t="shared" ref="K319:K320" si="166">E319*H319</f>
        <v>1.9819999999999998</v>
      </c>
      <c r="L319" s="33"/>
    </row>
    <row r="320" spans="1:12" x14ac:dyDescent="0.25">
      <c r="A320" s="27"/>
      <c r="B320" s="28" t="s">
        <v>328</v>
      </c>
      <c r="C320" s="27" t="s">
        <v>364</v>
      </c>
      <c r="D320" s="27"/>
      <c r="E320" s="35">
        <v>14</v>
      </c>
      <c r="F320" s="35"/>
      <c r="G320" s="38"/>
      <c r="H320" s="38">
        <v>9.9099999999999994E-2</v>
      </c>
      <c r="I320" s="33"/>
      <c r="J320" s="33">
        <f t="shared" si="165"/>
        <v>0</v>
      </c>
      <c r="K320" s="33">
        <f t="shared" si="166"/>
        <v>1.3874</v>
      </c>
      <c r="L320" s="33"/>
    </row>
    <row r="321" spans="1:12" ht="63.75" x14ac:dyDescent="0.25">
      <c r="A321" s="27" t="s">
        <v>232</v>
      </c>
      <c r="B321" s="28" t="s">
        <v>233</v>
      </c>
      <c r="C321" s="60"/>
      <c r="D321" s="27"/>
      <c r="E321" s="27"/>
      <c r="F321" s="35"/>
      <c r="G321" s="33"/>
      <c r="H321" s="33"/>
      <c r="I321" s="33"/>
      <c r="J321" s="33"/>
      <c r="K321" s="33"/>
      <c r="L321" s="33"/>
    </row>
    <row r="322" spans="1:12" x14ac:dyDescent="0.25">
      <c r="A322" s="27"/>
      <c r="B322" s="28" t="s">
        <v>327</v>
      </c>
      <c r="C322" s="27" t="s">
        <v>364</v>
      </c>
      <c r="D322" s="27"/>
      <c r="E322" s="35">
        <v>20</v>
      </c>
      <c r="F322" s="35"/>
      <c r="G322" s="38"/>
      <c r="H322" s="38">
        <v>9.9099999999999994E-2</v>
      </c>
      <c r="I322" s="33"/>
      <c r="J322" s="33">
        <f t="shared" ref="J322:J323" si="167">D322*G322</f>
        <v>0</v>
      </c>
      <c r="K322" s="33">
        <f t="shared" ref="K322:K323" si="168">E322*H322</f>
        <v>1.9819999999999998</v>
      </c>
      <c r="L322" s="33"/>
    </row>
    <row r="323" spans="1:12" x14ac:dyDescent="0.25">
      <c r="A323" s="27"/>
      <c r="B323" s="28" t="s">
        <v>328</v>
      </c>
      <c r="C323" s="27" t="s">
        <v>364</v>
      </c>
      <c r="D323" s="27"/>
      <c r="E323" s="35">
        <v>12</v>
      </c>
      <c r="F323" s="35"/>
      <c r="G323" s="38"/>
      <c r="H323" s="38">
        <v>9.9099999999999994E-2</v>
      </c>
      <c r="I323" s="33"/>
      <c r="J323" s="33">
        <f t="shared" si="167"/>
        <v>0</v>
      </c>
      <c r="K323" s="33">
        <f t="shared" si="168"/>
        <v>1.1892</v>
      </c>
      <c r="L323" s="33"/>
    </row>
    <row r="324" spans="1:12" ht="51" x14ac:dyDescent="0.25">
      <c r="A324" s="27" t="s">
        <v>234</v>
      </c>
      <c r="B324" s="28" t="s">
        <v>235</v>
      </c>
      <c r="C324" s="60"/>
      <c r="D324" s="27"/>
      <c r="E324" s="27"/>
      <c r="F324" s="35"/>
      <c r="G324" s="33"/>
      <c r="H324" s="33"/>
      <c r="I324" s="33"/>
      <c r="J324" s="33"/>
      <c r="K324" s="33"/>
      <c r="L324" s="33"/>
    </row>
    <row r="325" spans="1:12" x14ac:dyDescent="0.25">
      <c r="A325" s="27"/>
      <c r="B325" s="28" t="s">
        <v>327</v>
      </c>
      <c r="C325" s="27" t="s">
        <v>364</v>
      </c>
      <c r="D325" s="27"/>
      <c r="E325" s="35">
        <v>20</v>
      </c>
      <c r="F325" s="35"/>
      <c r="G325" s="38"/>
      <c r="H325" s="38">
        <v>9.9099999999999994E-2</v>
      </c>
      <c r="I325" s="33"/>
      <c r="J325" s="33">
        <f t="shared" ref="J325:J326" si="169">D325*G325</f>
        <v>0</v>
      </c>
      <c r="K325" s="33">
        <f t="shared" ref="K325:K326" si="170">E325*H325</f>
        <v>1.9819999999999998</v>
      </c>
      <c r="L325" s="33"/>
    </row>
    <row r="326" spans="1:12" x14ac:dyDescent="0.25">
      <c r="A326" s="27"/>
      <c r="B326" s="28" t="s">
        <v>328</v>
      </c>
      <c r="C326" s="27" t="s">
        <v>364</v>
      </c>
      <c r="D326" s="27"/>
      <c r="E326" s="35">
        <v>12</v>
      </c>
      <c r="F326" s="35"/>
      <c r="G326" s="38"/>
      <c r="H326" s="38">
        <v>9.9099999999999994E-2</v>
      </c>
      <c r="I326" s="33"/>
      <c r="J326" s="33">
        <f t="shared" si="169"/>
        <v>0</v>
      </c>
      <c r="K326" s="33">
        <f t="shared" si="170"/>
        <v>1.1892</v>
      </c>
      <c r="L326" s="33"/>
    </row>
    <row r="327" spans="1:12" ht="38.25" x14ac:dyDescent="0.25">
      <c r="A327" s="27" t="s">
        <v>236</v>
      </c>
      <c r="B327" s="28" t="s">
        <v>237</v>
      </c>
      <c r="C327" s="60"/>
      <c r="D327" s="27"/>
      <c r="E327" s="27"/>
      <c r="F327" s="35"/>
      <c r="G327" s="33"/>
      <c r="H327" s="33"/>
      <c r="I327" s="33"/>
      <c r="J327" s="33"/>
      <c r="K327" s="33"/>
      <c r="L327" s="33"/>
    </row>
    <row r="328" spans="1:12" ht="25.5" x14ac:dyDescent="0.25">
      <c r="A328" s="27" t="s">
        <v>238</v>
      </c>
      <c r="B328" s="28" t="s">
        <v>239</v>
      </c>
      <c r="C328" s="60"/>
      <c r="D328" s="27"/>
      <c r="E328" s="27"/>
      <c r="F328" s="35"/>
      <c r="G328" s="33"/>
      <c r="H328" s="33"/>
      <c r="I328" s="33"/>
      <c r="J328" s="33"/>
      <c r="K328" s="33"/>
      <c r="L328" s="33"/>
    </row>
    <row r="329" spans="1:12" x14ac:dyDescent="0.25">
      <c r="A329" s="27"/>
      <c r="B329" s="28" t="s">
        <v>327</v>
      </c>
      <c r="C329" s="27" t="s">
        <v>364</v>
      </c>
      <c r="D329" s="27"/>
      <c r="E329" s="35">
        <v>8</v>
      </c>
      <c r="F329" s="35"/>
      <c r="G329" s="38"/>
      <c r="H329" s="38">
        <v>9.9099999999999994E-2</v>
      </c>
      <c r="I329" s="33"/>
      <c r="J329" s="33">
        <f t="shared" ref="J329:J330" si="171">D329*G329</f>
        <v>0</v>
      </c>
      <c r="K329" s="33">
        <f t="shared" ref="K329:K330" si="172">E329*H329</f>
        <v>0.79279999999999995</v>
      </c>
      <c r="L329" s="33"/>
    </row>
    <row r="330" spans="1:12" x14ac:dyDescent="0.25">
      <c r="A330" s="27"/>
      <c r="B330" s="28" t="s">
        <v>328</v>
      </c>
      <c r="C330" s="27" t="s">
        <v>364</v>
      </c>
      <c r="D330" s="27"/>
      <c r="E330" s="35">
        <v>5</v>
      </c>
      <c r="F330" s="35"/>
      <c r="G330" s="38"/>
      <c r="H330" s="38">
        <v>9.9099999999999994E-2</v>
      </c>
      <c r="I330" s="33"/>
      <c r="J330" s="33">
        <f t="shared" si="171"/>
        <v>0</v>
      </c>
      <c r="K330" s="33">
        <f t="shared" si="172"/>
        <v>0.49549999999999994</v>
      </c>
      <c r="L330" s="33"/>
    </row>
    <row r="331" spans="1:12" ht="51" x14ac:dyDescent="0.25">
      <c r="A331" s="27" t="s">
        <v>240</v>
      </c>
      <c r="B331" s="28" t="s">
        <v>241</v>
      </c>
      <c r="C331" s="60"/>
      <c r="D331" s="27"/>
      <c r="E331" s="27"/>
      <c r="F331" s="35"/>
      <c r="G331" s="33"/>
      <c r="H331" s="33"/>
      <c r="I331" s="33"/>
      <c r="J331" s="33"/>
      <c r="K331" s="33"/>
      <c r="L331" s="33"/>
    </row>
    <row r="332" spans="1:12" x14ac:dyDescent="0.25">
      <c r="A332" s="27"/>
      <c r="B332" s="28" t="s">
        <v>327</v>
      </c>
      <c r="C332" s="27" t="s">
        <v>364</v>
      </c>
      <c r="D332" s="27"/>
      <c r="E332" s="35">
        <v>13</v>
      </c>
      <c r="F332" s="35"/>
      <c r="G332" s="38"/>
      <c r="H332" s="38">
        <v>9.9099999999999994E-2</v>
      </c>
      <c r="I332" s="33"/>
      <c r="J332" s="33">
        <f t="shared" ref="J332:J333" si="173">D332*G332</f>
        <v>0</v>
      </c>
      <c r="K332" s="33">
        <f t="shared" ref="K332:K333" si="174">E332*H332</f>
        <v>1.2883</v>
      </c>
      <c r="L332" s="33"/>
    </row>
    <row r="333" spans="1:12" x14ac:dyDescent="0.25">
      <c r="A333" s="27"/>
      <c r="B333" s="28" t="s">
        <v>328</v>
      </c>
      <c r="C333" s="27" t="s">
        <v>364</v>
      </c>
      <c r="D333" s="27"/>
      <c r="E333" s="35">
        <v>10</v>
      </c>
      <c r="F333" s="35"/>
      <c r="G333" s="38"/>
      <c r="H333" s="38">
        <v>9.9099999999999994E-2</v>
      </c>
      <c r="I333" s="33"/>
      <c r="J333" s="33">
        <f t="shared" si="173"/>
        <v>0</v>
      </c>
      <c r="K333" s="33">
        <f t="shared" si="174"/>
        <v>0.99099999999999988</v>
      </c>
      <c r="L333" s="33"/>
    </row>
    <row r="334" spans="1:12" ht="25.5" x14ac:dyDescent="0.25">
      <c r="A334" s="27" t="s">
        <v>242</v>
      </c>
      <c r="B334" s="28" t="s">
        <v>243</v>
      </c>
      <c r="C334" s="60"/>
      <c r="D334" s="27"/>
      <c r="E334" s="27"/>
      <c r="F334" s="35"/>
      <c r="G334" s="33"/>
      <c r="H334" s="33"/>
      <c r="I334" s="33"/>
      <c r="J334" s="33"/>
      <c r="K334" s="33"/>
      <c r="L334" s="33"/>
    </row>
    <row r="335" spans="1:12" x14ac:dyDescent="0.25">
      <c r="A335" s="27"/>
      <c r="B335" s="28" t="s">
        <v>327</v>
      </c>
      <c r="C335" s="27" t="s">
        <v>364</v>
      </c>
      <c r="D335" s="27"/>
      <c r="E335" s="35">
        <v>7</v>
      </c>
      <c r="F335" s="35"/>
      <c r="G335" s="38"/>
      <c r="H335" s="38">
        <v>9.9099999999999994E-2</v>
      </c>
      <c r="I335" s="33"/>
      <c r="J335" s="33">
        <f t="shared" ref="J335:J336" si="175">D335*G335</f>
        <v>0</v>
      </c>
      <c r="K335" s="33">
        <f t="shared" ref="K335:K336" si="176">E335*H335</f>
        <v>0.69369999999999998</v>
      </c>
      <c r="L335" s="33"/>
    </row>
    <row r="336" spans="1:12" x14ac:dyDescent="0.25">
      <c r="A336" s="27"/>
      <c r="B336" s="28" t="s">
        <v>328</v>
      </c>
      <c r="C336" s="27" t="s">
        <v>364</v>
      </c>
      <c r="D336" s="27"/>
      <c r="E336" s="35">
        <v>4</v>
      </c>
      <c r="F336" s="35"/>
      <c r="G336" s="38"/>
      <c r="H336" s="38">
        <v>9.9099999999999994E-2</v>
      </c>
      <c r="I336" s="33"/>
      <c r="J336" s="33">
        <f t="shared" si="175"/>
        <v>0</v>
      </c>
      <c r="K336" s="33">
        <f t="shared" si="176"/>
        <v>0.39639999999999997</v>
      </c>
      <c r="L336" s="33"/>
    </row>
    <row r="337" spans="1:12" ht="25.5" x14ac:dyDescent="0.25">
      <c r="A337" s="27" t="s">
        <v>403</v>
      </c>
      <c r="B337" s="28" t="s">
        <v>404</v>
      </c>
      <c r="C337" s="27"/>
      <c r="D337" s="27"/>
      <c r="E337" s="35"/>
      <c r="F337" s="35"/>
      <c r="G337" s="38"/>
      <c r="H337" s="38"/>
      <c r="I337" s="33"/>
      <c r="J337" s="33"/>
      <c r="K337" s="33"/>
      <c r="L337" s="33"/>
    </row>
    <row r="338" spans="1:12" x14ac:dyDescent="0.25">
      <c r="A338" s="27"/>
      <c r="B338" s="28" t="s">
        <v>327</v>
      </c>
      <c r="C338" s="27" t="s">
        <v>364</v>
      </c>
      <c r="D338" s="35"/>
      <c r="E338" s="27">
        <v>40</v>
      </c>
      <c r="F338" s="35"/>
      <c r="G338" s="38"/>
      <c r="H338" s="38">
        <v>9.9099999999999994E-2</v>
      </c>
      <c r="I338" s="33"/>
      <c r="J338" s="33">
        <f t="shared" ref="J338:K339" si="177">D338*G338</f>
        <v>0</v>
      </c>
      <c r="K338" s="33">
        <f t="shared" si="177"/>
        <v>3.9639999999999995</v>
      </c>
      <c r="L338" s="33"/>
    </row>
    <row r="339" spans="1:12" x14ac:dyDescent="0.25">
      <c r="A339" s="27"/>
      <c r="B339" s="28" t="s">
        <v>328</v>
      </c>
      <c r="C339" s="27" t="s">
        <v>364</v>
      </c>
      <c r="D339" s="27"/>
      <c r="E339" s="35">
        <v>24</v>
      </c>
      <c r="F339" s="35"/>
      <c r="G339" s="38"/>
      <c r="H339" s="38">
        <v>9.9099999999999994E-2</v>
      </c>
      <c r="I339" s="33"/>
      <c r="J339" s="33">
        <f t="shared" si="177"/>
        <v>0</v>
      </c>
      <c r="K339" s="33">
        <f t="shared" si="177"/>
        <v>2.3784000000000001</v>
      </c>
      <c r="L339" s="33"/>
    </row>
    <row r="340" spans="1:12" ht="38.25" x14ac:dyDescent="0.25">
      <c r="A340" s="27" t="s">
        <v>244</v>
      </c>
      <c r="B340" s="28" t="s">
        <v>245</v>
      </c>
      <c r="C340" s="60"/>
      <c r="D340" s="27"/>
      <c r="E340" s="27"/>
      <c r="F340" s="35"/>
      <c r="G340" s="33"/>
      <c r="H340" s="33"/>
      <c r="I340" s="33"/>
      <c r="J340" s="33"/>
      <c r="K340" s="33"/>
      <c r="L340" s="33"/>
    </row>
    <row r="341" spans="1:12" ht="25.5" x14ac:dyDescent="0.25">
      <c r="A341" s="27" t="s">
        <v>246</v>
      </c>
      <c r="B341" s="28" t="s">
        <v>239</v>
      </c>
      <c r="C341" s="60"/>
      <c r="D341" s="27"/>
      <c r="E341" s="27"/>
      <c r="F341" s="35"/>
      <c r="G341" s="33"/>
      <c r="H341" s="33"/>
      <c r="I341" s="33"/>
      <c r="J341" s="33"/>
      <c r="K341" s="33"/>
      <c r="L341" s="33"/>
    </row>
    <row r="342" spans="1:12" x14ac:dyDescent="0.25">
      <c r="A342" s="27"/>
      <c r="B342" s="28" t="s">
        <v>327</v>
      </c>
      <c r="C342" s="27" t="s">
        <v>364</v>
      </c>
      <c r="D342" s="27"/>
      <c r="E342" s="35">
        <v>8</v>
      </c>
      <c r="F342" s="35"/>
      <c r="G342" s="38"/>
      <c r="H342" s="38">
        <v>9.9099999999999994E-2</v>
      </c>
      <c r="I342" s="33"/>
      <c r="J342" s="33">
        <f t="shared" ref="J342:J343" si="178">D342*G342</f>
        <v>0</v>
      </c>
      <c r="K342" s="33">
        <f t="shared" ref="K342:K343" si="179">E342*H342</f>
        <v>0.79279999999999995</v>
      </c>
      <c r="L342" s="33"/>
    </row>
    <row r="343" spans="1:12" x14ac:dyDescent="0.25">
      <c r="A343" s="27"/>
      <c r="B343" s="28" t="s">
        <v>328</v>
      </c>
      <c r="C343" s="27" t="s">
        <v>364</v>
      </c>
      <c r="D343" s="27"/>
      <c r="E343" s="35">
        <v>5</v>
      </c>
      <c r="F343" s="35"/>
      <c r="G343" s="38"/>
      <c r="H343" s="38">
        <v>9.9099999999999994E-2</v>
      </c>
      <c r="I343" s="33"/>
      <c r="J343" s="33">
        <f t="shared" si="178"/>
        <v>0</v>
      </c>
      <c r="K343" s="33">
        <f t="shared" si="179"/>
        <v>0.49549999999999994</v>
      </c>
      <c r="L343" s="33"/>
    </row>
    <row r="344" spans="1:12" ht="25.5" x14ac:dyDescent="0.25">
      <c r="A344" s="27" t="s">
        <v>247</v>
      </c>
      <c r="B344" s="28" t="s">
        <v>248</v>
      </c>
      <c r="C344" s="60"/>
      <c r="D344" s="27"/>
      <c r="E344" s="27"/>
      <c r="F344" s="35"/>
      <c r="G344" s="33"/>
      <c r="H344" s="33"/>
      <c r="I344" s="33"/>
      <c r="J344" s="33"/>
      <c r="K344" s="33"/>
      <c r="L344" s="33"/>
    </row>
    <row r="345" spans="1:12" x14ac:dyDescent="0.25">
      <c r="A345" s="27"/>
      <c r="B345" s="28" t="s">
        <v>327</v>
      </c>
      <c r="C345" s="27" t="s">
        <v>364</v>
      </c>
      <c r="D345" s="27"/>
      <c r="E345" s="35">
        <v>10</v>
      </c>
      <c r="F345" s="35"/>
      <c r="G345" s="38"/>
      <c r="H345" s="38">
        <v>9.9099999999999994E-2</v>
      </c>
      <c r="I345" s="33"/>
      <c r="J345" s="33">
        <f t="shared" ref="J345:J346" si="180">D345*G345</f>
        <v>0</v>
      </c>
      <c r="K345" s="33">
        <f t="shared" ref="K345:K346" si="181">E345*H345</f>
        <v>0.99099999999999988</v>
      </c>
      <c r="L345" s="33"/>
    </row>
    <row r="346" spans="1:12" x14ac:dyDescent="0.25">
      <c r="A346" s="27"/>
      <c r="B346" s="28" t="s">
        <v>328</v>
      </c>
      <c r="C346" s="27" t="s">
        <v>364</v>
      </c>
      <c r="D346" s="27"/>
      <c r="E346" s="35">
        <v>7</v>
      </c>
      <c r="F346" s="35"/>
      <c r="G346" s="38"/>
      <c r="H346" s="38">
        <v>9.9099999999999994E-2</v>
      </c>
      <c r="I346" s="33"/>
      <c r="J346" s="33">
        <f t="shared" si="180"/>
        <v>0</v>
      </c>
      <c r="K346" s="33">
        <f t="shared" si="181"/>
        <v>0.69369999999999998</v>
      </c>
      <c r="L346" s="33"/>
    </row>
    <row r="347" spans="1:12" ht="63.75" x14ac:dyDescent="0.25">
      <c r="A347" s="27" t="s">
        <v>405</v>
      </c>
      <c r="B347" s="28" t="s">
        <v>406</v>
      </c>
      <c r="C347" s="27"/>
      <c r="D347" s="27"/>
      <c r="E347" s="35"/>
      <c r="F347" s="35"/>
      <c r="G347" s="38"/>
      <c r="H347" s="38"/>
      <c r="I347" s="33"/>
      <c r="J347" s="33"/>
      <c r="K347" s="33"/>
      <c r="L347" s="33"/>
    </row>
    <row r="348" spans="1:12" ht="25.5" x14ac:dyDescent="0.25">
      <c r="A348" s="27" t="s">
        <v>407</v>
      </c>
      <c r="B348" s="28" t="s">
        <v>239</v>
      </c>
      <c r="C348" s="27"/>
      <c r="D348" s="35"/>
      <c r="E348" s="27"/>
      <c r="F348" s="35"/>
      <c r="G348" s="33"/>
      <c r="H348" s="33"/>
      <c r="I348" s="33"/>
      <c r="J348" s="33"/>
      <c r="K348" s="33"/>
      <c r="L348" s="33"/>
    </row>
    <row r="349" spans="1:12" x14ac:dyDescent="0.25">
      <c r="A349" s="27"/>
      <c r="B349" s="28" t="s">
        <v>327</v>
      </c>
      <c r="C349" s="27" t="s">
        <v>364</v>
      </c>
      <c r="D349" s="27"/>
      <c r="E349" s="35">
        <v>8</v>
      </c>
      <c r="F349" s="35"/>
      <c r="G349" s="38"/>
      <c r="H349" s="38">
        <v>9.9099999999999994E-2</v>
      </c>
      <c r="I349" s="33"/>
      <c r="J349" s="33">
        <f t="shared" ref="J349:K350" si="182">D349*G349</f>
        <v>0</v>
      </c>
      <c r="K349" s="33">
        <f t="shared" si="182"/>
        <v>0.79279999999999995</v>
      </c>
      <c r="L349" s="33"/>
    </row>
    <row r="350" spans="1:12" x14ac:dyDescent="0.25">
      <c r="A350" s="27"/>
      <c r="B350" s="28" t="s">
        <v>328</v>
      </c>
      <c r="C350" s="27" t="s">
        <v>364</v>
      </c>
      <c r="D350" s="27"/>
      <c r="E350" s="35">
        <v>5</v>
      </c>
      <c r="F350" s="35"/>
      <c r="G350" s="38"/>
      <c r="H350" s="38">
        <v>9.9099999999999994E-2</v>
      </c>
      <c r="I350" s="33"/>
      <c r="J350" s="33">
        <f t="shared" si="182"/>
        <v>0</v>
      </c>
      <c r="K350" s="33">
        <f t="shared" si="182"/>
        <v>0.49549999999999994</v>
      </c>
      <c r="L350" s="33"/>
    </row>
    <row r="351" spans="1:12" ht="51" x14ac:dyDescent="0.25">
      <c r="A351" s="27" t="s">
        <v>408</v>
      </c>
      <c r="B351" s="28" t="s">
        <v>249</v>
      </c>
      <c r="C351" s="27"/>
      <c r="D351" s="27"/>
      <c r="E351" s="27"/>
      <c r="F351" s="35"/>
      <c r="G351" s="33"/>
      <c r="H351" s="33"/>
      <c r="I351" s="33"/>
      <c r="J351" s="33"/>
      <c r="K351" s="33"/>
      <c r="L351" s="33"/>
    </row>
    <row r="352" spans="1:12" x14ac:dyDescent="0.25">
      <c r="A352" s="27"/>
      <c r="B352" s="28" t="s">
        <v>327</v>
      </c>
      <c r="C352" s="27" t="s">
        <v>364</v>
      </c>
      <c r="D352" s="27"/>
      <c r="E352" s="27">
        <v>18</v>
      </c>
      <c r="F352" s="35"/>
      <c r="G352" s="38"/>
      <c r="H352" s="38">
        <v>9.9099999999999994E-2</v>
      </c>
      <c r="I352" s="33"/>
      <c r="J352" s="33">
        <f t="shared" ref="J352:K353" si="183">D352*G352</f>
        <v>0</v>
      </c>
      <c r="K352" s="33">
        <f t="shared" si="183"/>
        <v>1.7837999999999998</v>
      </c>
      <c r="L352" s="33"/>
    </row>
    <row r="353" spans="1:12" x14ac:dyDescent="0.25">
      <c r="A353" s="27"/>
      <c r="B353" s="28" t="s">
        <v>328</v>
      </c>
      <c r="C353" s="27" t="s">
        <v>364</v>
      </c>
      <c r="D353" s="27"/>
      <c r="E353" s="35">
        <v>15</v>
      </c>
      <c r="F353" s="35"/>
      <c r="G353" s="38"/>
      <c r="H353" s="38">
        <v>9.9099999999999994E-2</v>
      </c>
      <c r="I353" s="33"/>
      <c r="J353" s="33">
        <f t="shared" si="183"/>
        <v>0</v>
      </c>
      <c r="K353" s="33">
        <f t="shared" si="183"/>
        <v>1.4864999999999999</v>
      </c>
      <c r="L353" s="33"/>
    </row>
    <row r="354" spans="1:12" ht="38.25" x14ac:dyDescent="0.25">
      <c r="A354" s="27" t="s">
        <v>409</v>
      </c>
      <c r="B354" s="28" t="s">
        <v>410</v>
      </c>
      <c r="C354" s="27"/>
      <c r="D354" s="27"/>
      <c r="E354" s="35"/>
      <c r="F354" s="35"/>
      <c r="G354" s="38"/>
      <c r="H354" s="38"/>
      <c r="I354" s="33"/>
      <c r="J354" s="33"/>
      <c r="K354" s="33"/>
      <c r="L354" s="33"/>
    </row>
    <row r="355" spans="1:12" ht="25.5" x14ac:dyDescent="0.25">
      <c r="A355" s="27" t="s">
        <v>411</v>
      </c>
      <c r="B355" s="28" t="s">
        <v>239</v>
      </c>
      <c r="C355" s="27"/>
      <c r="D355" s="27"/>
      <c r="E355" s="27"/>
      <c r="F355" s="35"/>
      <c r="G355" s="33"/>
      <c r="H355" s="33"/>
      <c r="I355" s="33"/>
      <c r="J355" s="33"/>
      <c r="K355" s="33"/>
      <c r="L355" s="33"/>
    </row>
    <row r="356" spans="1:12" x14ac:dyDescent="0.25">
      <c r="A356" s="27"/>
      <c r="B356" s="28" t="s">
        <v>327</v>
      </c>
      <c r="C356" s="27" t="s">
        <v>364</v>
      </c>
      <c r="D356" s="27"/>
      <c r="E356" s="35">
        <v>8</v>
      </c>
      <c r="F356" s="35"/>
      <c r="G356" s="38"/>
      <c r="H356" s="38">
        <v>9.9099999999999994E-2</v>
      </c>
      <c r="I356" s="33"/>
      <c r="J356" s="33">
        <f t="shared" ref="J356:K357" si="184">D356*G356</f>
        <v>0</v>
      </c>
      <c r="K356" s="33">
        <f t="shared" si="184"/>
        <v>0.79279999999999995</v>
      </c>
      <c r="L356" s="33"/>
    </row>
    <row r="357" spans="1:12" x14ac:dyDescent="0.25">
      <c r="A357" s="27"/>
      <c r="B357" s="28" t="s">
        <v>328</v>
      </c>
      <c r="C357" s="27" t="s">
        <v>364</v>
      </c>
      <c r="D357" s="27"/>
      <c r="E357" s="35">
        <v>5</v>
      </c>
      <c r="F357" s="35"/>
      <c r="G357" s="38"/>
      <c r="H357" s="38">
        <v>9.9099999999999994E-2</v>
      </c>
      <c r="I357" s="33"/>
      <c r="J357" s="33">
        <f t="shared" si="184"/>
        <v>0</v>
      </c>
      <c r="K357" s="33">
        <f t="shared" si="184"/>
        <v>0.49549999999999994</v>
      </c>
      <c r="L357" s="33"/>
    </row>
    <row r="358" spans="1:12" ht="25.5" x14ac:dyDescent="0.25">
      <c r="A358" s="27" t="s">
        <v>412</v>
      </c>
      <c r="B358" s="28" t="s">
        <v>248</v>
      </c>
      <c r="C358" s="27"/>
      <c r="D358" s="27"/>
      <c r="E358" s="27"/>
      <c r="F358" s="35"/>
      <c r="G358" s="33"/>
      <c r="H358" s="33"/>
      <c r="I358" s="33"/>
      <c r="J358" s="33"/>
      <c r="K358" s="33"/>
      <c r="L358" s="33"/>
    </row>
    <row r="359" spans="1:12" x14ac:dyDescent="0.25">
      <c r="A359" s="27"/>
      <c r="B359" s="28" t="s">
        <v>327</v>
      </c>
      <c r="C359" s="27" t="s">
        <v>364</v>
      </c>
      <c r="D359" s="27"/>
      <c r="E359" s="35">
        <v>12</v>
      </c>
      <c r="F359" s="35"/>
      <c r="G359" s="38"/>
      <c r="H359" s="38">
        <v>9.9099999999999994E-2</v>
      </c>
      <c r="I359" s="33"/>
      <c r="J359" s="33">
        <f>D359*G359</f>
        <v>0</v>
      </c>
      <c r="K359" s="33">
        <f t="shared" ref="K359:K360" si="185">E359*H359</f>
        <v>1.1892</v>
      </c>
      <c r="L359" s="33"/>
    </row>
    <row r="360" spans="1:12" x14ac:dyDescent="0.25">
      <c r="A360" s="27"/>
      <c r="B360" s="28" t="s">
        <v>328</v>
      </c>
      <c r="C360" s="27" t="s">
        <v>364</v>
      </c>
      <c r="D360" s="27"/>
      <c r="E360" s="35">
        <v>9</v>
      </c>
      <c r="F360" s="35"/>
      <c r="G360" s="38"/>
      <c r="H360" s="38">
        <v>9.9099999999999994E-2</v>
      </c>
      <c r="I360" s="33"/>
      <c r="J360" s="33">
        <f t="shared" ref="J360" si="186">D360*G360</f>
        <v>0</v>
      </c>
      <c r="K360" s="33">
        <f t="shared" si="185"/>
        <v>0.89189999999999992</v>
      </c>
      <c r="L360" s="33"/>
    </row>
    <row r="361" spans="1:12" ht="25.5" x14ac:dyDescent="0.25">
      <c r="A361" s="27" t="s">
        <v>250</v>
      </c>
      <c r="B361" s="28" t="s">
        <v>251</v>
      </c>
      <c r="C361" s="60"/>
      <c r="D361" s="27"/>
      <c r="E361" s="27"/>
      <c r="F361" s="35"/>
      <c r="G361" s="33"/>
      <c r="H361" s="33"/>
      <c r="I361" s="33"/>
      <c r="J361" s="33"/>
      <c r="K361" s="33"/>
      <c r="L361" s="33"/>
    </row>
    <row r="362" spans="1:12" ht="25.5" x14ac:dyDescent="0.25">
      <c r="A362" s="27" t="s">
        <v>252</v>
      </c>
      <c r="B362" s="28" t="s">
        <v>239</v>
      </c>
      <c r="C362" s="60"/>
      <c r="D362" s="27"/>
      <c r="E362" s="27"/>
      <c r="F362" s="35"/>
      <c r="G362" s="33"/>
      <c r="H362" s="33"/>
      <c r="I362" s="33"/>
      <c r="J362" s="33"/>
      <c r="K362" s="33"/>
      <c r="L362" s="33"/>
    </row>
    <row r="363" spans="1:12" x14ac:dyDescent="0.25">
      <c r="A363" s="27"/>
      <c r="B363" s="28" t="s">
        <v>327</v>
      </c>
      <c r="C363" s="27" t="s">
        <v>364</v>
      </c>
      <c r="D363" s="27"/>
      <c r="E363" s="35">
        <v>12</v>
      </c>
      <c r="F363" s="35"/>
      <c r="G363" s="38"/>
      <c r="H363" s="38">
        <v>9.9099999999999994E-2</v>
      </c>
      <c r="I363" s="33"/>
      <c r="J363" s="33">
        <f t="shared" ref="J363:J364" si="187">D363*G363</f>
        <v>0</v>
      </c>
      <c r="K363" s="33">
        <f t="shared" ref="K363:K364" si="188">E363*H363</f>
        <v>1.1892</v>
      </c>
      <c r="L363" s="33"/>
    </row>
    <row r="364" spans="1:12" x14ac:dyDescent="0.25">
      <c r="A364" s="27"/>
      <c r="B364" s="28" t="s">
        <v>328</v>
      </c>
      <c r="C364" s="27" t="s">
        <v>364</v>
      </c>
      <c r="D364" s="27"/>
      <c r="E364" s="35">
        <v>7</v>
      </c>
      <c r="F364" s="35"/>
      <c r="G364" s="38"/>
      <c r="H364" s="38">
        <v>9.9099999999999994E-2</v>
      </c>
      <c r="I364" s="33"/>
      <c r="J364" s="33">
        <f t="shared" si="187"/>
        <v>0</v>
      </c>
      <c r="K364" s="33">
        <f t="shared" si="188"/>
        <v>0.69369999999999998</v>
      </c>
      <c r="L364" s="33"/>
    </row>
    <row r="365" spans="1:12" ht="25.5" x14ac:dyDescent="0.25">
      <c r="A365" s="27" t="s">
        <v>253</v>
      </c>
      <c r="B365" s="28" t="s">
        <v>248</v>
      </c>
      <c r="C365" s="60"/>
      <c r="D365" s="27"/>
      <c r="E365" s="27"/>
      <c r="F365" s="35"/>
      <c r="G365" s="33"/>
      <c r="H365" s="33"/>
      <c r="I365" s="33"/>
      <c r="J365" s="33"/>
      <c r="K365" s="33"/>
      <c r="L365" s="33"/>
    </row>
    <row r="366" spans="1:12" x14ac:dyDescent="0.25">
      <c r="A366" s="27"/>
      <c r="B366" s="28" t="s">
        <v>327</v>
      </c>
      <c r="C366" s="27" t="s">
        <v>364</v>
      </c>
      <c r="D366" s="27"/>
      <c r="E366" s="35">
        <v>18</v>
      </c>
      <c r="F366" s="35"/>
      <c r="G366" s="38"/>
      <c r="H366" s="38">
        <v>9.9099999999999994E-2</v>
      </c>
      <c r="I366" s="33"/>
      <c r="J366" s="33">
        <f t="shared" ref="J366:J367" si="189">D366*G366</f>
        <v>0</v>
      </c>
      <c r="K366" s="33">
        <f t="shared" ref="K366:K367" si="190">E366*H366</f>
        <v>1.7837999999999998</v>
      </c>
      <c r="L366" s="33"/>
    </row>
    <row r="367" spans="1:12" x14ac:dyDescent="0.25">
      <c r="A367" s="27"/>
      <c r="B367" s="28" t="s">
        <v>328</v>
      </c>
      <c r="C367" s="27" t="s">
        <v>364</v>
      </c>
      <c r="D367" s="27"/>
      <c r="E367" s="35">
        <v>13</v>
      </c>
      <c r="F367" s="35"/>
      <c r="G367" s="38"/>
      <c r="H367" s="38">
        <v>9.9099999999999994E-2</v>
      </c>
      <c r="I367" s="33"/>
      <c r="J367" s="33">
        <f t="shared" si="189"/>
        <v>0</v>
      </c>
      <c r="K367" s="33">
        <f t="shared" si="190"/>
        <v>1.2883</v>
      </c>
      <c r="L367" s="33"/>
    </row>
    <row r="368" spans="1:12" ht="25.5" x14ac:dyDescent="0.25">
      <c r="A368" s="27" t="s">
        <v>254</v>
      </c>
      <c r="B368" s="28" t="s">
        <v>255</v>
      </c>
      <c r="C368" s="60"/>
      <c r="D368" s="27"/>
      <c r="E368" s="27"/>
      <c r="F368" s="35"/>
      <c r="G368" s="33"/>
      <c r="H368" s="33"/>
      <c r="I368" s="33"/>
      <c r="J368" s="33"/>
      <c r="K368" s="33"/>
      <c r="L368" s="33"/>
    </row>
    <row r="369" spans="1:12" ht="25.5" x14ac:dyDescent="0.25">
      <c r="A369" s="27" t="s">
        <v>256</v>
      </c>
      <c r="B369" s="28" t="s">
        <v>205</v>
      </c>
      <c r="C369" s="60"/>
      <c r="D369" s="27"/>
      <c r="E369" s="27"/>
      <c r="F369" s="35"/>
      <c r="G369" s="33"/>
      <c r="H369" s="33"/>
      <c r="I369" s="33"/>
      <c r="J369" s="33"/>
      <c r="K369" s="33"/>
      <c r="L369" s="33"/>
    </row>
    <row r="370" spans="1:12" x14ac:dyDescent="0.25">
      <c r="A370" s="27"/>
      <c r="B370" s="28" t="s">
        <v>327</v>
      </c>
      <c r="C370" s="27" t="s">
        <v>364</v>
      </c>
      <c r="D370" s="27"/>
      <c r="E370" s="35">
        <v>6</v>
      </c>
      <c r="F370" s="35"/>
      <c r="G370" s="38"/>
      <c r="H370" s="38">
        <v>9.9099999999999994E-2</v>
      </c>
      <c r="I370" s="33"/>
      <c r="J370" s="33">
        <f t="shared" ref="J370:J371" si="191">D370*G370</f>
        <v>0</v>
      </c>
      <c r="K370" s="33">
        <f t="shared" ref="K370:K371" si="192">E370*H370</f>
        <v>0.59460000000000002</v>
      </c>
      <c r="L370" s="33"/>
    </row>
    <row r="371" spans="1:12" x14ac:dyDescent="0.25">
      <c r="A371" s="27"/>
      <c r="B371" s="28" t="s">
        <v>328</v>
      </c>
      <c r="C371" s="27" t="s">
        <v>364</v>
      </c>
      <c r="D371" s="27"/>
      <c r="E371" s="35">
        <v>4</v>
      </c>
      <c r="F371" s="35"/>
      <c r="G371" s="38"/>
      <c r="H371" s="38">
        <v>9.9099999999999994E-2</v>
      </c>
      <c r="I371" s="33"/>
      <c r="J371" s="33">
        <f t="shared" si="191"/>
        <v>0</v>
      </c>
      <c r="K371" s="33">
        <f t="shared" si="192"/>
        <v>0.39639999999999997</v>
      </c>
      <c r="L371" s="33"/>
    </row>
    <row r="372" spans="1:12" ht="51" x14ac:dyDescent="0.25">
      <c r="A372" s="27" t="s">
        <v>257</v>
      </c>
      <c r="B372" s="28" t="s">
        <v>249</v>
      </c>
      <c r="C372" s="60"/>
      <c r="D372" s="27"/>
      <c r="E372" s="27"/>
      <c r="F372" s="35"/>
      <c r="G372" s="33"/>
      <c r="H372" s="33"/>
      <c r="I372" s="33"/>
      <c r="J372" s="33"/>
      <c r="K372" s="33"/>
      <c r="L372" s="33"/>
    </row>
    <row r="373" spans="1:12" x14ac:dyDescent="0.25">
      <c r="A373" s="27"/>
      <c r="B373" s="28" t="s">
        <v>327</v>
      </c>
      <c r="C373" s="27" t="s">
        <v>364</v>
      </c>
      <c r="D373" s="27"/>
      <c r="E373" s="35">
        <v>12</v>
      </c>
      <c r="F373" s="35"/>
      <c r="G373" s="38"/>
      <c r="H373" s="38">
        <v>9.9099999999999994E-2</v>
      </c>
      <c r="I373" s="33"/>
      <c r="J373" s="33">
        <f t="shared" ref="J373:J374" si="193">D373*G373</f>
        <v>0</v>
      </c>
      <c r="K373" s="33">
        <f t="shared" ref="K373:K374" si="194">E373*H373</f>
        <v>1.1892</v>
      </c>
      <c r="L373" s="33"/>
    </row>
    <row r="374" spans="1:12" x14ac:dyDescent="0.25">
      <c r="A374" s="27"/>
      <c r="B374" s="28" t="s">
        <v>328</v>
      </c>
      <c r="C374" s="27" t="s">
        <v>364</v>
      </c>
      <c r="D374" s="27"/>
      <c r="E374" s="35">
        <v>10</v>
      </c>
      <c r="F374" s="35"/>
      <c r="G374" s="38"/>
      <c r="H374" s="38">
        <v>9.9099999999999994E-2</v>
      </c>
      <c r="I374" s="33"/>
      <c r="J374" s="33">
        <f t="shared" si="193"/>
        <v>0</v>
      </c>
      <c r="K374" s="33">
        <f t="shared" si="194"/>
        <v>0.99099999999999988</v>
      </c>
      <c r="L374" s="33"/>
    </row>
    <row r="375" spans="1:12" ht="63.75" x14ac:dyDescent="0.25">
      <c r="A375" s="27" t="s">
        <v>258</v>
      </c>
      <c r="B375" s="28" t="s">
        <v>259</v>
      </c>
      <c r="C375" s="60"/>
      <c r="D375" s="27"/>
      <c r="E375" s="27"/>
      <c r="F375" s="35"/>
      <c r="G375" s="33"/>
      <c r="H375" s="33"/>
      <c r="I375" s="33"/>
      <c r="J375" s="33"/>
      <c r="K375" s="33"/>
      <c r="L375" s="33"/>
    </row>
    <row r="376" spans="1:12" ht="25.5" x14ac:dyDescent="0.25">
      <c r="A376" s="27" t="s">
        <v>260</v>
      </c>
      <c r="B376" s="28" t="s">
        <v>205</v>
      </c>
      <c r="C376" s="60"/>
      <c r="D376" s="27"/>
      <c r="E376" s="27"/>
      <c r="F376" s="35"/>
      <c r="G376" s="33"/>
      <c r="H376" s="33"/>
      <c r="I376" s="33"/>
      <c r="J376" s="33"/>
      <c r="K376" s="33"/>
      <c r="L376" s="33"/>
    </row>
    <row r="377" spans="1:12" x14ac:dyDescent="0.25">
      <c r="A377" s="27"/>
      <c r="B377" s="28" t="s">
        <v>327</v>
      </c>
      <c r="C377" s="27" t="s">
        <v>364</v>
      </c>
      <c r="D377" s="27"/>
      <c r="E377" s="35">
        <v>10</v>
      </c>
      <c r="F377" s="35"/>
      <c r="G377" s="38"/>
      <c r="H377" s="38">
        <v>9.9099999999999994E-2</v>
      </c>
      <c r="I377" s="33"/>
      <c r="J377" s="33">
        <f t="shared" ref="J377:J378" si="195">D377*G377</f>
        <v>0</v>
      </c>
      <c r="K377" s="33">
        <f t="shared" ref="K377:K378" si="196">E377*H377</f>
        <v>0.99099999999999988</v>
      </c>
      <c r="L377" s="33"/>
    </row>
    <row r="378" spans="1:12" x14ac:dyDescent="0.25">
      <c r="A378" s="27"/>
      <c r="B378" s="28" t="s">
        <v>328</v>
      </c>
      <c r="C378" s="27" t="s">
        <v>364</v>
      </c>
      <c r="D378" s="27"/>
      <c r="E378" s="35">
        <v>6</v>
      </c>
      <c r="F378" s="35"/>
      <c r="G378" s="38"/>
      <c r="H378" s="38">
        <v>9.9099999999999994E-2</v>
      </c>
      <c r="I378" s="33"/>
      <c r="J378" s="33">
        <f t="shared" si="195"/>
        <v>0</v>
      </c>
      <c r="K378" s="33">
        <f t="shared" si="196"/>
        <v>0.59460000000000002</v>
      </c>
      <c r="L378" s="33"/>
    </row>
    <row r="379" spans="1:12" ht="38.25" x14ac:dyDescent="0.25">
      <c r="A379" s="27" t="s">
        <v>261</v>
      </c>
      <c r="B379" s="28" t="s">
        <v>262</v>
      </c>
      <c r="C379" s="60"/>
      <c r="D379" s="27"/>
      <c r="E379" s="27"/>
      <c r="F379" s="35"/>
      <c r="G379" s="33"/>
      <c r="H379" s="33"/>
      <c r="I379" s="33"/>
      <c r="J379" s="33"/>
      <c r="K379" s="33"/>
      <c r="L379" s="33"/>
    </row>
    <row r="380" spans="1:12" x14ac:dyDescent="0.25">
      <c r="A380" s="27"/>
      <c r="B380" s="28" t="s">
        <v>327</v>
      </c>
      <c r="C380" s="27" t="s">
        <v>364</v>
      </c>
      <c r="D380" s="27"/>
      <c r="E380" s="35">
        <v>16</v>
      </c>
      <c r="F380" s="35"/>
      <c r="G380" s="38"/>
      <c r="H380" s="38">
        <v>9.9099999999999994E-2</v>
      </c>
      <c r="I380" s="33"/>
      <c r="J380" s="33">
        <f t="shared" ref="J380:J381" si="197">D380*G380</f>
        <v>0</v>
      </c>
      <c r="K380" s="33">
        <f t="shared" ref="K380:K381" si="198">E380*H380</f>
        <v>1.5855999999999999</v>
      </c>
      <c r="L380" s="33"/>
    </row>
    <row r="381" spans="1:12" x14ac:dyDescent="0.25">
      <c r="A381" s="27"/>
      <c r="B381" s="28" t="s">
        <v>328</v>
      </c>
      <c r="C381" s="27" t="s">
        <v>364</v>
      </c>
      <c r="D381" s="27"/>
      <c r="E381" s="35">
        <v>12</v>
      </c>
      <c r="F381" s="35"/>
      <c r="G381" s="38"/>
      <c r="H381" s="38">
        <v>9.9099999999999994E-2</v>
      </c>
      <c r="I381" s="33"/>
      <c r="J381" s="33">
        <f t="shared" si="197"/>
        <v>0</v>
      </c>
      <c r="K381" s="33">
        <f t="shared" si="198"/>
        <v>1.1892</v>
      </c>
      <c r="L381" s="33"/>
    </row>
    <row r="382" spans="1:12" ht="38.25" x14ac:dyDescent="0.25">
      <c r="A382" s="27" t="s">
        <v>263</v>
      </c>
      <c r="B382" s="28" t="s">
        <v>264</v>
      </c>
      <c r="C382" s="60"/>
      <c r="D382" s="27"/>
      <c r="E382" s="27"/>
      <c r="F382" s="35"/>
      <c r="G382" s="33"/>
      <c r="H382" s="33"/>
      <c r="I382" s="33"/>
      <c r="J382" s="33"/>
      <c r="K382" s="33"/>
      <c r="L382" s="33"/>
    </row>
    <row r="383" spans="1:12" ht="25.5" x14ac:dyDescent="0.25">
      <c r="A383" s="27" t="s">
        <v>265</v>
      </c>
      <c r="B383" s="28" t="s">
        <v>205</v>
      </c>
      <c r="C383" s="60"/>
      <c r="D383" s="27"/>
      <c r="E383" s="27"/>
      <c r="F383" s="35"/>
      <c r="G383" s="33"/>
      <c r="H383" s="33"/>
      <c r="I383" s="33"/>
      <c r="J383" s="33"/>
      <c r="K383" s="33"/>
      <c r="L383" s="33"/>
    </row>
    <row r="384" spans="1:12" x14ac:dyDescent="0.25">
      <c r="A384" s="27"/>
      <c r="B384" s="28" t="s">
        <v>327</v>
      </c>
      <c r="C384" s="27" t="s">
        <v>364</v>
      </c>
      <c r="D384" s="27"/>
      <c r="E384" s="35">
        <v>6</v>
      </c>
      <c r="F384" s="35"/>
      <c r="G384" s="38"/>
      <c r="H384" s="38">
        <v>9.9099999999999994E-2</v>
      </c>
      <c r="I384" s="33"/>
      <c r="J384" s="33">
        <f t="shared" ref="J384:J385" si="199">D384*G384</f>
        <v>0</v>
      </c>
      <c r="K384" s="33">
        <f t="shared" ref="K384:K385" si="200">E384*H384</f>
        <v>0.59460000000000002</v>
      </c>
      <c r="L384" s="33"/>
    </row>
    <row r="385" spans="1:12" x14ac:dyDescent="0.25">
      <c r="A385" s="27"/>
      <c r="B385" s="28" t="s">
        <v>328</v>
      </c>
      <c r="C385" s="27" t="s">
        <v>364</v>
      </c>
      <c r="D385" s="27"/>
      <c r="E385" s="35">
        <v>4</v>
      </c>
      <c r="F385" s="35"/>
      <c r="G385" s="38"/>
      <c r="H385" s="38">
        <v>9.9099999999999994E-2</v>
      </c>
      <c r="I385" s="33"/>
      <c r="J385" s="33">
        <f t="shared" si="199"/>
        <v>0</v>
      </c>
      <c r="K385" s="33">
        <f t="shared" si="200"/>
        <v>0.39639999999999997</v>
      </c>
      <c r="L385" s="33"/>
    </row>
    <row r="386" spans="1:12" ht="63.75" x14ac:dyDescent="0.25">
      <c r="A386" s="27" t="s">
        <v>266</v>
      </c>
      <c r="B386" s="28" t="s">
        <v>267</v>
      </c>
      <c r="C386" s="60"/>
      <c r="D386" s="27"/>
      <c r="E386" s="27"/>
      <c r="F386" s="35"/>
      <c r="G386" s="33"/>
      <c r="H386" s="33"/>
      <c r="I386" s="33"/>
      <c r="J386" s="33"/>
      <c r="K386" s="33"/>
      <c r="L386" s="33"/>
    </row>
    <row r="387" spans="1:12" x14ac:dyDescent="0.25">
      <c r="A387" s="27"/>
      <c r="B387" s="28" t="s">
        <v>327</v>
      </c>
      <c r="C387" s="27" t="s">
        <v>364</v>
      </c>
      <c r="D387" s="27"/>
      <c r="E387" s="35">
        <v>13</v>
      </c>
      <c r="F387" s="35"/>
      <c r="G387" s="38"/>
      <c r="H387" s="38">
        <v>9.9099999999999994E-2</v>
      </c>
      <c r="I387" s="33"/>
      <c r="J387" s="33">
        <f t="shared" ref="J387:J388" si="201">D387*G387</f>
        <v>0</v>
      </c>
      <c r="K387" s="33">
        <f t="shared" ref="K387:K388" si="202">E387*H387</f>
        <v>1.2883</v>
      </c>
      <c r="L387" s="33"/>
    </row>
    <row r="388" spans="1:12" x14ac:dyDescent="0.25">
      <c r="A388" s="27"/>
      <c r="B388" s="28" t="s">
        <v>328</v>
      </c>
      <c r="C388" s="27" t="s">
        <v>364</v>
      </c>
      <c r="D388" s="27"/>
      <c r="E388" s="35">
        <v>11</v>
      </c>
      <c r="F388" s="35"/>
      <c r="G388" s="38"/>
      <c r="H388" s="38">
        <v>9.9099999999999994E-2</v>
      </c>
      <c r="I388" s="33"/>
      <c r="J388" s="33">
        <f t="shared" si="201"/>
        <v>0</v>
      </c>
      <c r="K388" s="33">
        <f t="shared" si="202"/>
        <v>1.0900999999999998</v>
      </c>
      <c r="L388" s="33"/>
    </row>
    <row r="389" spans="1:12" ht="25.5" x14ac:dyDescent="0.25">
      <c r="A389" s="27" t="s">
        <v>268</v>
      </c>
      <c r="B389" s="28" t="s">
        <v>269</v>
      </c>
      <c r="C389" s="60"/>
      <c r="D389" s="27"/>
      <c r="E389" s="27"/>
      <c r="F389" s="35"/>
      <c r="G389" s="33"/>
      <c r="H389" s="33"/>
      <c r="I389" s="33"/>
      <c r="J389" s="33"/>
      <c r="K389" s="33"/>
      <c r="L389" s="33"/>
    </row>
    <row r="390" spans="1:12" ht="25.5" x14ac:dyDescent="0.25">
      <c r="A390" s="27" t="s">
        <v>270</v>
      </c>
      <c r="B390" s="28" t="s">
        <v>205</v>
      </c>
      <c r="C390" s="60"/>
      <c r="D390" s="27"/>
      <c r="E390" s="27"/>
      <c r="F390" s="35"/>
      <c r="G390" s="33"/>
      <c r="H390" s="33"/>
      <c r="I390" s="33"/>
      <c r="J390" s="33"/>
      <c r="K390" s="33"/>
      <c r="L390" s="33"/>
    </row>
    <row r="391" spans="1:12" x14ac:dyDescent="0.25">
      <c r="A391" s="27"/>
      <c r="B391" s="28" t="s">
        <v>327</v>
      </c>
      <c r="C391" s="27" t="s">
        <v>364</v>
      </c>
      <c r="D391" s="27"/>
      <c r="E391" s="35">
        <v>8</v>
      </c>
      <c r="F391" s="35"/>
      <c r="G391" s="38"/>
      <c r="H391" s="38">
        <v>9.9099999999999994E-2</v>
      </c>
      <c r="I391" s="33"/>
      <c r="J391" s="33">
        <f t="shared" ref="J391:J392" si="203">D391*G391</f>
        <v>0</v>
      </c>
      <c r="K391" s="33">
        <f t="shared" ref="K391:K392" si="204">E391*H391</f>
        <v>0.79279999999999995</v>
      </c>
      <c r="L391" s="33"/>
    </row>
    <row r="392" spans="1:12" x14ac:dyDescent="0.25">
      <c r="A392" s="27"/>
      <c r="B392" s="28" t="s">
        <v>328</v>
      </c>
      <c r="C392" s="27" t="s">
        <v>364</v>
      </c>
      <c r="D392" s="27"/>
      <c r="E392" s="35">
        <v>5</v>
      </c>
      <c r="F392" s="35"/>
      <c r="G392" s="38"/>
      <c r="H392" s="38">
        <v>9.9099999999999994E-2</v>
      </c>
      <c r="I392" s="33"/>
      <c r="J392" s="33">
        <f t="shared" si="203"/>
        <v>0</v>
      </c>
      <c r="K392" s="33">
        <f t="shared" si="204"/>
        <v>0.49549999999999994</v>
      </c>
      <c r="L392" s="33"/>
    </row>
    <row r="393" spans="1:12" ht="63.75" x14ac:dyDescent="0.25">
      <c r="A393" s="27" t="s">
        <v>271</v>
      </c>
      <c r="B393" s="28" t="s">
        <v>267</v>
      </c>
      <c r="C393" s="60"/>
      <c r="D393" s="27"/>
      <c r="E393" s="27"/>
      <c r="F393" s="35"/>
      <c r="G393" s="33"/>
      <c r="H393" s="33"/>
      <c r="I393" s="33"/>
      <c r="J393" s="33"/>
      <c r="K393" s="33"/>
      <c r="L393" s="33"/>
    </row>
    <row r="394" spans="1:12" x14ac:dyDescent="0.25">
      <c r="A394" s="27"/>
      <c r="B394" s="28" t="s">
        <v>327</v>
      </c>
      <c r="C394" s="27" t="s">
        <v>364</v>
      </c>
      <c r="D394" s="27"/>
      <c r="E394" s="35">
        <v>13</v>
      </c>
      <c r="F394" s="35"/>
      <c r="G394" s="38"/>
      <c r="H394" s="38">
        <v>9.9099999999999994E-2</v>
      </c>
      <c r="I394" s="33"/>
      <c r="J394" s="33">
        <f t="shared" ref="J394:J395" si="205">D394*G394</f>
        <v>0</v>
      </c>
      <c r="K394" s="33">
        <f t="shared" ref="K394:K395" si="206">E394*H394</f>
        <v>1.2883</v>
      </c>
      <c r="L394" s="33"/>
    </row>
    <row r="395" spans="1:12" x14ac:dyDescent="0.25">
      <c r="A395" s="27"/>
      <c r="B395" s="28" t="s">
        <v>328</v>
      </c>
      <c r="C395" s="27" t="s">
        <v>364</v>
      </c>
      <c r="D395" s="27"/>
      <c r="E395" s="35">
        <v>10</v>
      </c>
      <c r="F395" s="35"/>
      <c r="G395" s="38"/>
      <c r="H395" s="38">
        <v>9.9099999999999994E-2</v>
      </c>
      <c r="I395" s="33"/>
      <c r="J395" s="33">
        <f t="shared" si="205"/>
        <v>0</v>
      </c>
      <c r="K395" s="33">
        <f t="shared" si="206"/>
        <v>0.99099999999999988</v>
      </c>
      <c r="L395" s="33"/>
    </row>
    <row r="396" spans="1:12" x14ac:dyDescent="0.25">
      <c r="A396" s="27" t="s">
        <v>272</v>
      </c>
      <c r="B396" s="28" t="s">
        <v>273</v>
      </c>
      <c r="C396" s="60"/>
      <c r="D396" s="27"/>
      <c r="E396" s="27"/>
      <c r="F396" s="35"/>
      <c r="G396" s="33"/>
      <c r="H396" s="33"/>
      <c r="I396" s="33"/>
      <c r="J396" s="33"/>
      <c r="K396" s="33"/>
      <c r="L396" s="33"/>
    </row>
    <row r="397" spans="1:12" x14ac:dyDescent="0.25">
      <c r="A397" s="27"/>
      <c r="B397" s="28" t="s">
        <v>327</v>
      </c>
      <c r="C397" s="27" t="s">
        <v>364</v>
      </c>
      <c r="D397" s="27"/>
      <c r="E397" s="35">
        <v>10</v>
      </c>
      <c r="F397" s="35"/>
      <c r="G397" s="38"/>
      <c r="H397" s="38">
        <v>9.9099999999999994E-2</v>
      </c>
      <c r="I397" s="33"/>
      <c r="J397" s="33">
        <f t="shared" ref="J397:J398" si="207">D397*G397</f>
        <v>0</v>
      </c>
      <c r="K397" s="33">
        <f t="shared" ref="K397:K398" si="208">E397*H397</f>
        <v>0.99099999999999988</v>
      </c>
      <c r="L397" s="33"/>
    </row>
    <row r="398" spans="1:12" x14ac:dyDescent="0.25">
      <c r="A398" s="27"/>
      <c r="B398" s="28" t="s">
        <v>328</v>
      </c>
      <c r="C398" s="27" t="s">
        <v>364</v>
      </c>
      <c r="D398" s="27"/>
      <c r="E398" s="35">
        <v>10</v>
      </c>
      <c r="F398" s="35"/>
      <c r="G398" s="38"/>
      <c r="H398" s="38">
        <v>9.9099999999999994E-2</v>
      </c>
      <c r="I398" s="33"/>
      <c r="J398" s="33">
        <f t="shared" si="207"/>
        <v>0</v>
      </c>
      <c r="K398" s="33">
        <f t="shared" si="208"/>
        <v>0.99099999999999988</v>
      </c>
      <c r="L398" s="33"/>
    </row>
    <row r="399" spans="1:12" ht="51" x14ac:dyDescent="0.25">
      <c r="A399" s="27" t="s">
        <v>274</v>
      </c>
      <c r="B399" s="28" t="s">
        <v>275</v>
      </c>
      <c r="C399" s="60"/>
      <c r="D399" s="27"/>
      <c r="E399" s="27"/>
      <c r="F399" s="35"/>
      <c r="G399" s="33"/>
      <c r="H399" s="33"/>
      <c r="I399" s="33"/>
      <c r="J399" s="33"/>
      <c r="K399" s="33"/>
      <c r="L399" s="33"/>
    </row>
    <row r="400" spans="1:12" x14ac:dyDescent="0.25">
      <c r="A400" s="27"/>
      <c r="B400" s="28" t="s">
        <v>327</v>
      </c>
      <c r="C400" s="27" t="s">
        <v>364</v>
      </c>
      <c r="D400" s="27"/>
      <c r="E400" s="35">
        <v>35</v>
      </c>
      <c r="F400" s="35"/>
      <c r="G400" s="38"/>
      <c r="H400" s="38">
        <v>9.9099999999999994E-2</v>
      </c>
      <c r="I400" s="33"/>
      <c r="J400" s="33">
        <f t="shared" ref="J400:J401" si="209">D400*G400</f>
        <v>0</v>
      </c>
      <c r="K400" s="33">
        <f t="shared" ref="K400:K401" si="210">E400*H400</f>
        <v>3.4684999999999997</v>
      </c>
      <c r="L400" s="33"/>
    </row>
    <row r="401" spans="1:12" x14ac:dyDescent="0.25">
      <c r="A401" s="27"/>
      <c r="B401" s="28" t="s">
        <v>328</v>
      </c>
      <c r="C401" s="27" t="s">
        <v>364</v>
      </c>
      <c r="D401" s="27"/>
      <c r="E401" s="35">
        <v>21</v>
      </c>
      <c r="F401" s="35"/>
      <c r="G401" s="38"/>
      <c r="H401" s="38">
        <v>9.9099999999999994E-2</v>
      </c>
      <c r="I401" s="33"/>
      <c r="J401" s="33">
        <f t="shared" si="209"/>
        <v>0</v>
      </c>
      <c r="K401" s="33">
        <f t="shared" si="210"/>
        <v>2.0810999999999997</v>
      </c>
      <c r="L401" s="33"/>
    </row>
    <row r="402" spans="1:12" ht="38.25" x14ac:dyDescent="0.25">
      <c r="A402" s="27" t="s">
        <v>276</v>
      </c>
      <c r="B402" s="28" t="s">
        <v>277</v>
      </c>
      <c r="C402" s="60"/>
      <c r="D402" s="27"/>
      <c r="E402" s="27"/>
      <c r="F402" s="35"/>
      <c r="G402" s="33"/>
      <c r="H402" s="33"/>
      <c r="I402" s="33"/>
      <c r="J402" s="33"/>
      <c r="K402" s="33"/>
      <c r="L402" s="33"/>
    </row>
    <row r="403" spans="1:12" x14ac:dyDescent="0.25">
      <c r="A403" s="27"/>
      <c r="B403" s="28" t="s">
        <v>327</v>
      </c>
      <c r="C403" s="27" t="s">
        <v>364</v>
      </c>
      <c r="D403" s="27"/>
      <c r="E403" s="35">
        <v>45</v>
      </c>
      <c r="F403" s="35"/>
      <c r="G403" s="38"/>
      <c r="H403" s="38">
        <v>9.9099999999999994E-2</v>
      </c>
      <c r="I403" s="33"/>
      <c r="J403" s="33">
        <f t="shared" ref="J403:J404" si="211">D403*G403</f>
        <v>0</v>
      </c>
      <c r="K403" s="33">
        <f t="shared" ref="K403:K407" si="212">E403*H403</f>
        <v>4.4594999999999994</v>
      </c>
      <c r="L403" s="33"/>
    </row>
    <row r="404" spans="1:12" x14ac:dyDescent="0.25">
      <c r="A404" s="27"/>
      <c r="B404" s="28" t="s">
        <v>328</v>
      </c>
      <c r="C404" s="27" t="s">
        <v>364</v>
      </c>
      <c r="D404" s="27"/>
      <c r="E404" s="35">
        <v>27</v>
      </c>
      <c r="F404" s="35"/>
      <c r="G404" s="38"/>
      <c r="H404" s="38">
        <v>9.9099999999999994E-2</v>
      </c>
      <c r="I404" s="33"/>
      <c r="J404" s="33">
        <f t="shared" si="211"/>
        <v>0</v>
      </c>
      <c r="K404" s="33">
        <f t="shared" si="212"/>
        <v>2.6757</v>
      </c>
      <c r="L404" s="33"/>
    </row>
    <row r="405" spans="1:12" ht="38.25" x14ac:dyDescent="0.25">
      <c r="A405" s="27" t="s">
        <v>428</v>
      </c>
      <c r="B405" s="28" t="s">
        <v>429</v>
      </c>
      <c r="C405" s="27"/>
      <c r="D405" s="27"/>
      <c r="E405" s="35"/>
      <c r="F405" s="35"/>
      <c r="G405" s="38"/>
      <c r="H405" s="38"/>
      <c r="I405" s="33"/>
      <c r="J405" s="33"/>
      <c r="K405" s="33"/>
      <c r="L405" s="33"/>
    </row>
    <row r="406" spans="1:12" x14ac:dyDescent="0.25">
      <c r="A406" s="27"/>
      <c r="B406" s="28" t="s">
        <v>327</v>
      </c>
      <c r="C406" s="27" t="s">
        <v>364</v>
      </c>
      <c r="D406" s="27"/>
      <c r="E406" s="35">
        <v>15</v>
      </c>
      <c r="F406" s="35"/>
      <c r="G406" s="38"/>
      <c r="H406" s="38">
        <v>9.9099999999999994E-2</v>
      </c>
      <c r="I406" s="33"/>
      <c r="J406" s="33"/>
      <c r="K406" s="33">
        <f t="shared" si="212"/>
        <v>1.4864999999999999</v>
      </c>
      <c r="L406" s="33"/>
    </row>
    <row r="407" spans="1:12" x14ac:dyDescent="0.25">
      <c r="A407" s="27"/>
      <c r="B407" s="28" t="s">
        <v>328</v>
      </c>
      <c r="C407" s="27" t="s">
        <v>364</v>
      </c>
      <c r="D407" s="27"/>
      <c r="E407" s="35">
        <v>15</v>
      </c>
      <c r="F407" s="35"/>
      <c r="G407" s="38"/>
      <c r="H407" s="38">
        <v>9.9099999999999994E-2</v>
      </c>
      <c r="I407" s="33"/>
      <c r="J407" s="33"/>
      <c r="K407" s="33">
        <f t="shared" si="212"/>
        <v>1.4864999999999999</v>
      </c>
      <c r="L407" s="33"/>
    </row>
    <row r="408" spans="1:12" x14ac:dyDescent="0.25">
      <c r="A408" s="9"/>
      <c r="B408" s="9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1:12" x14ac:dyDescent="0.25">
      <c r="A409" s="9"/>
      <c r="B409" s="9" t="s">
        <v>323</v>
      </c>
      <c r="C409" s="10"/>
      <c r="D409" s="10"/>
      <c r="E409" s="10"/>
      <c r="F409" s="10"/>
      <c r="G409" s="10"/>
      <c r="H409" s="10" t="s">
        <v>424</v>
      </c>
      <c r="I409" s="10"/>
      <c r="J409" s="10"/>
      <c r="K409" s="10"/>
      <c r="L409" s="10"/>
    </row>
    <row r="410" spans="1:12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1:12" x14ac:dyDescent="0.25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1:12" x14ac:dyDescent="0.25">
      <c r="A412" s="9"/>
      <c r="B412" s="9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1:12" x14ac:dyDescent="0.25">
      <c r="A413" s="9"/>
      <c r="B413" s="9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1:12" x14ac:dyDescent="0.25">
      <c r="A414" s="9"/>
      <c r="B414" s="9"/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1:12" x14ac:dyDescent="0.25">
      <c r="A415" s="9"/>
      <c r="B415" s="9"/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1:12" x14ac:dyDescent="0.25">
      <c r="A416" s="9"/>
      <c r="B416" s="9"/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1:12" x14ac:dyDescent="0.25">
      <c r="A417" s="9"/>
      <c r="B417" s="9"/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1:12" x14ac:dyDescent="0.25">
      <c r="A418" s="9"/>
      <c r="B418" s="9"/>
      <c r="C418" s="10"/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1:12" x14ac:dyDescent="0.25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1:12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1:12" x14ac:dyDescent="0.25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1:12" x14ac:dyDescent="0.25">
      <c r="A422" s="9"/>
      <c r="B422" s="9"/>
      <c r="C422" s="10"/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1:12" x14ac:dyDescent="0.25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1:12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1:12" x14ac:dyDescent="0.25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1:12" x14ac:dyDescent="0.25">
      <c r="A426" s="9"/>
      <c r="B426" s="9"/>
      <c r="C426" s="10"/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1:12" x14ac:dyDescent="0.25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1:12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1:12" x14ac:dyDescent="0.25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1:12" x14ac:dyDescent="0.25">
      <c r="A430" s="9"/>
      <c r="B430" s="9"/>
      <c r="C430" s="10"/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1:12" x14ac:dyDescent="0.25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1:12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1:12" x14ac:dyDescent="0.25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1:12" x14ac:dyDescent="0.25">
      <c r="A434" s="9"/>
      <c r="B434" s="9"/>
      <c r="C434" s="10"/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1:12" x14ac:dyDescent="0.25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1:12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1:12" x14ac:dyDescent="0.25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1:12" x14ac:dyDescent="0.25">
      <c r="A438" s="9"/>
      <c r="B438" s="9"/>
      <c r="C438" s="10"/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1:12" x14ac:dyDescent="0.25">
      <c r="A439" s="9"/>
      <c r="B439" s="9"/>
      <c r="C439" s="10"/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1:12" x14ac:dyDescent="0.25">
      <c r="A440" s="9"/>
      <c r="B440" s="9"/>
      <c r="C440" s="10"/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1:12" x14ac:dyDescent="0.25">
      <c r="A441" s="9"/>
      <c r="B441" s="9"/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1:12" x14ac:dyDescent="0.25">
      <c r="A442" s="9"/>
      <c r="B442" s="9"/>
      <c r="C442" s="10"/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1:12" x14ac:dyDescent="0.25">
      <c r="A443" s="9"/>
      <c r="B443" s="9"/>
      <c r="C443" s="10"/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1:12" x14ac:dyDescent="0.25">
      <c r="A444" s="9"/>
      <c r="B444" s="9"/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1:12" x14ac:dyDescent="0.25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1:12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1:12" x14ac:dyDescent="0.25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1:12" x14ac:dyDescent="0.25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1:12" x14ac:dyDescent="0.25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1:12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1:12" x14ac:dyDescent="0.25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1:12" x14ac:dyDescent="0.25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1:12" x14ac:dyDescent="0.25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1:12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1:12" x14ac:dyDescent="0.25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1:12" x14ac:dyDescent="0.25">
      <c r="A456" s="9"/>
      <c r="B456" s="9"/>
      <c r="C456" s="10"/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1:12" x14ac:dyDescent="0.25">
      <c r="A457" s="9"/>
      <c r="B457" s="9"/>
      <c r="C457" s="10"/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1:12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1:12" x14ac:dyDescent="0.25">
      <c r="A459" s="9"/>
      <c r="B459" s="9"/>
      <c r="C459" s="10"/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1:12" x14ac:dyDescent="0.25">
      <c r="A460" s="9"/>
      <c r="B460" s="9"/>
      <c r="C460" s="10"/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1:12" x14ac:dyDescent="0.25">
      <c r="A461" s="9"/>
      <c r="B461" s="9"/>
      <c r="C461" s="10"/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1:12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1:12" x14ac:dyDescent="0.25">
      <c r="A463" s="9"/>
      <c r="B463" s="9"/>
      <c r="C463" s="10"/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1:12" x14ac:dyDescent="0.25">
      <c r="A464" s="9"/>
      <c r="B464" s="9"/>
      <c r="C464" s="10"/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1:12" x14ac:dyDescent="0.25">
      <c r="A465" s="9"/>
      <c r="B465" s="9"/>
      <c r="C465" s="10"/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1:12" x14ac:dyDescent="0.25">
      <c r="A466" s="9"/>
      <c r="B466" s="9"/>
      <c r="C466" s="10"/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1:12" x14ac:dyDescent="0.25">
      <c r="A467" s="9"/>
      <c r="B467" s="9"/>
      <c r="C467" s="10"/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1:12" x14ac:dyDescent="0.25">
      <c r="A468" s="9"/>
      <c r="B468" s="9"/>
      <c r="C468" s="10"/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1:12" x14ac:dyDescent="0.25">
      <c r="A469" s="9"/>
      <c r="B469" s="9"/>
      <c r="C469" s="10"/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1:12" x14ac:dyDescent="0.25">
      <c r="A470" s="9"/>
      <c r="B470" s="9"/>
      <c r="C470" s="10"/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1:12" x14ac:dyDescent="0.25">
      <c r="A471" s="9"/>
      <c r="B471" s="9"/>
      <c r="C471" s="10"/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1:12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1:12" x14ac:dyDescent="0.25">
      <c r="A473" s="9"/>
      <c r="B473" s="9"/>
      <c r="C473" s="10"/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1:12" x14ac:dyDescent="0.25">
      <c r="A474" s="9"/>
      <c r="B474" s="9"/>
      <c r="C474" s="10"/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1:12" x14ac:dyDescent="0.25">
      <c r="A475" s="9"/>
      <c r="B475" s="9"/>
      <c r="C475" s="10"/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1:12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1:12" x14ac:dyDescent="0.25">
      <c r="A477" s="9"/>
      <c r="B477" s="9"/>
      <c r="C477" s="10"/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1:12" x14ac:dyDescent="0.25">
      <c r="A478" s="9"/>
      <c r="B478" s="9"/>
      <c r="C478" s="10"/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1:12" x14ac:dyDescent="0.25">
      <c r="A479" s="9"/>
      <c r="B479" s="9"/>
      <c r="C479" s="10"/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1:12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1:12" x14ac:dyDescent="0.25">
      <c r="A481" s="9"/>
      <c r="B481" s="9"/>
      <c r="C481" s="10"/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1:12" x14ac:dyDescent="0.25">
      <c r="A482" s="9"/>
      <c r="B482" s="9"/>
      <c r="C482" s="10"/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1:12" x14ac:dyDescent="0.25">
      <c r="A483" s="9"/>
      <c r="B483" s="9"/>
      <c r="C483" s="10"/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1:12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1:12" x14ac:dyDescent="0.25">
      <c r="A485" s="9"/>
      <c r="B485" s="9"/>
      <c r="C485" s="10"/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1:12" x14ac:dyDescent="0.25">
      <c r="A486" s="9"/>
      <c r="B486" s="9"/>
      <c r="C486" s="10"/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1:12" x14ac:dyDescent="0.25">
      <c r="A487" s="9"/>
      <c r="B487" s="9"/>
      <c r="C487" s="10"/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1:12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1:12" x14ac:dyDescent="0.25">
      <c r="A489" s="9"/>
      <c r="B489" s="9"/>
      <c r="C489" s="10"/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1:12" x14ac:dyDescent="0.25">
      <c r="A490" s="9"/>
      <c r="B490" s="9"/>
      <c r="C490" s="10"/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1:12" x14ac:dyDescent="0.25">
      <c r="A491" s="9"/>
      <c r="B491" s="9"/>
      <c r="C491" s="10"/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1:12" x14ac:dyDescent="0.25">
      <c r="A492" s="9"/>
      <c r="B492" s="9"/>
      <c r="C492" s="10"/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1:12" x14ac:dyDescent="0.25">
      <c r="A493" s="9"/>
      <c r="B493" s="9"/>
      <c r="C493" s="10"/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1:12" x14ac:dyDescent="0.25">
      <c r="A494" s="9"/>
      <c r="B494" s="9"/>
      <c r="C494" s="10"/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1:12" x14ac:dyDescent="0.25">
      <c r="A495" s="9"/>
      <c r="B495" s="9"/>
      <c r="C495" s="10"/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1:12" x14ac:dyDescent="0.25">
      <c r="A496" s="9"/>
      <c r="B496" s="9"/>
      <c r="C496" s="10"/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1:12" x14ac:dyDescent="0.25">
      <c r="A497" s="9"/>
      <c r="B497" s="9"/>
      <c r="C497" s="10"/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1:12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1:12" x14ac:dyDescent="0.25">
      <c r="A499" s="9"/>
      <c r="B499" s="9"/>
      <c r="C499" s="10"/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1:12" x14ac:dyDescent="0.25">
      <c r="A500" s="9"/>
      <c r="B500" s="9"/>
      <c r="C500" s="10"/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1:12" x14ac:dyDescent="0.25">
      <c r="A501" s="9"/>
      <c r="B501" s="9"/>
      <c r="C501" s="10"/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1:12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1:12" x14ac:dyDescent="0.25">
      <c r="A503" s="9"/>
      <c r="B503" s="9"/>
      <c r="C503" s="10"/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1:12" x14ac:dyDescent="0.25">
      <c r="A504" s="9"/>
      <c r="B504" s="9"/>
      <c r="C504" s="10"/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1:12" x14ac:dyDescent="0.25">
      <c r="A505" s="9"/>
      <c r="B505" s="9"/>
      <c r="C505" s="10"/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1:12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1:12" x14ac:dyDescent="0.25">
      <c r="A507" s="9"/>
      <c r="B507" s="9"/>
      <c r="C507" s="10"/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1:12" x14ac:dyDescent="0.25">
      <c r="A508" s="9"/>
      <c r="B508" s="9"/>
      <c r="C508" s="10"/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1:12" x14ac:dyDescent="0.25">
      <c r="A509" s="9"/>
      <c r="B509" s="9"/>
      <c r="C509" s="10"/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1:12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1:12" x14ac:dyDescent="0.25">
      <c r="A511" s="9"/>
      <c r="B511" s="9"/>
      <c r="C511" s="10"/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1:12" x14ac:dyDescent="0.25">
      <c r="A512" s="9"/>
      <c r="B512" s="9"/>
      <c r="C512" s="10"/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1:12" x14ac:dyDescent="0.25">
      <c r="A513" s="9"/>
      <c r="B513" s="9"/>
      <c r="C513" s="10"/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1:12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1:12" x14ac:dyDescent="0.25">
      <c r="A515" s="9"/>
      <c r="B515" s="9"/>
      <c r="C515" s="10"/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1:12" x14ac:dyDescent="0.25">
      <c r="A516" s="9"/>
      <c r="B516" s="9"/>
      <c r="C516" s="10"/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1:12" x14ac:dyDescent="0.25">
      <c r="A517" s="9"/>
      <c r="B517" s="9"/>
      <c r="C517" s="10"/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1:12" x14ac:dyDescent="0.25">
      <c r="A518" s="9"/>
      <c r="B518" s="9"/>
      <c r="C518" s="10"/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1:12" x14ac:dyDescent="0.25">
      <c r="A519" s="9"/>
      <c r="B519" s="9"/>
      <c r="C519" s="10"/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1:12" x14ac:dyDescent="0.25">
      <c r="A520" s="9"/>
      <c r="B520" s="9"/>
      <c r="C520" s="10"/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1:12" x14ac:dyDescent="0.25">
      <c r="A521" s="9"/>
      <c r="B521" s="9"/>
      <c r="C521" s="10"/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1:12" x14ac:dyDescent="0.25">
      <c r="A522" s="9"/>
      <c r="B522" s="9"/>
      <c r="C522" s="10"/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1:12" x14ac:dyDescent="0.25">
      <c r="A523" s="9"/>
      <c r="B523" s="9"/>
      <c r="C523" s="10"/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1:12" x14ac:dyDescent="0.25">
      <c r="A524" s="9"/>
      <c r="B524" s="9"/>
      <c r="C524" s="10"/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1:12" x14ac:dyDescent="0.25">
      <c r="A525" s="9"/>
      <c r="B525" s="9"/>
      <c r="C525" s="10"/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1:12" x14ac:dyDescent="0.25">
      <c r="A526" s="9"/>
      <c r="B526" s="9"/>
      <c r="C526" s="10"/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1:12" x14ac:dyDescent="0.25">
      <c r="A527" s="9"/>
      <c r="B527" s="9"/>
      <c r="C527" s="10"/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1:12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1:12" x14ac:dyDescent="0.25">
      <c r="A529" s="9"/>
      <c r="B529" s="9"/>
      <c r="C529" s="10"/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1:12" x14ac:dyDescent="0.25">
      <c r="A530" s="9"/>
      <c r="B530" s="9"/>
      <c r="C530" s="10"/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1:12" x14ac:dyDescent="0.25">
      <c r="A531" s="9"/>
      <c r="B531" s="9"/>
      <c r="C531" s="10"/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1:12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1:12" x14ac:dyDescent="0.25">
      <c r="A533" s="9"/>
      <c r="B533" s="9"/>
      <c r="C533" s="10"/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1:12" x14ac:dyDescent="0.25">
      <c r="A534" s="9"/>
      <c r="B534" s="9"/>
      <c r="C534" s="10"/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1:12" x14ac:dyDescent="0.25">
      <c r="A535" s="9"/>
      <c r="B535" s="9"/>
      <c r="C535" s="10"/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1:12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1:12" x14ac:dyDescent="0.25">
      <c r="A537" s="9"/>
      <c r="B537" s="9"/>
      <c r="C537" s="10"/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1:12" x14ac:dyDescent="0.25">
      <c r="A538" s="9"/>
      <c r="B538" s="9"/>
      <c r="C538" s="10"/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1:12" x14ac:dyDescent="0.25">
      <c r="A539" s="9"/>
      <c r="B539" s="9"/>
      <c r="C539" s="10"/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1:12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1:12" x14ac:dyDescent="0.25">
      <c r="A541" s="9"/>
      <c r="B541" s="9"/>
      <c r="C541" s="10"/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1:12" x14ac:dyDescent="0.25">
      <c r="A542" s="9"/>
      <c r="B542" s="9"/>
      <c r="C542" s="10"/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1:12" x14ac:dyDescent="0.25">
      <c r="A543" s="9"/>
      <c r="B543" s="9"/>
      <c r="C543" s="10"/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1:12" x14ac:dyDescent="0.25">
      <c r="A544" s="9"/>
      <c r="B544" s="9"/>
      <c r="C544" s="10"/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1:12" x14ac:dyDescent="0.25">
      <c r="A545" s="9"/>
      <c r="B545" s="9"/>
      <c r="C545" s="10"/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1:12" x14ac:dyDescent="0.25">
      <c r="A546" s="9"/>
      <c r="B546" s="9"/>
      <c r="C546" s="10"/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1:12" x14ac:dyDescent="0.25">
      <c r="A547" s="9"/>
      <c r="B547" s="9"/>
      <c r="C547" s="10"/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1:12" x14ac:dyDescent="0.25">
      <c r="A548" s="9"/>
      <c r="B548" s="9"/>
      <c r="C548" s="10"/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1:12" x14ac:dyDescent="0.25">
      <c r="A549" s="9"/>
      <c r="B549" s="9"/>
      <c r="C549" s="10"/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1:12" x14ac:dyDescent="0.25">
      <c r="A550" s="9"/>
      <c r="B550" s="9"/>
      <c r="C550" s="10"/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1:12" x14ac:dyDescent="0.25">
      <c r="A551" s="9"/>
      <c r="B551" s="9"/>
      <c r="C551" s="10"/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1:12" x14ac:dyDescent="0.25">
      <c r="A552" s="9"/>
      <c r="B552" s="9"/>
      <c r="C552" s="10"/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1:12" x14ac:dyDescent="0.25">
      <c r="A553" s="9"/>
      <c r="B553" s="9"/>
      <c r="C553" s="10"/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1:12" x14ac:dyDescent="0.25">
      <c r="A554" s="9"/>
      <c r="B554" s="9"/>
      <c r="C554" s="10"/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1:12" x14ac:dyDescent="0.25">
      <c r="A555" s="9"/>
      <c r="B555" s="9"/>
      <c r="C555" s="10"/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1:12" x14ac:dyDescent="0.25">
      <c r="A556" s="9"/>
      <c r="B556" s="9"/>
      <c r="C556" s="10"/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1:12" x14ac:dyDescent="0.25">
      <c r="A557" s="9"/>
      <c r="B557" s="9"/>
      <c r="C557" s="10"/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1:12" x14ac:dyDescent="0.25">
      <c r="A558" s="9"/>
      <c r="B558" s="9"/>
      <c r="C558" s="10"/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1:12" x14ac:dyDescent="0.25">
      <c r="A559" s="9"/>
      <c r="B559" s="9"/>
      <c r="C559" s="10"/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1:12" x14ac:dyDescent="0.25">
      <c r="A560" s="9"/>
      <c r="B560" s="9"/>
      <c r="C560" s="10"/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1:12" x14ac:dyDescent="0.25">
      <c r="A561" s="9"/>
      <c r="B561" s="9"/>
      <c r="C561" s="10"/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1:12" x14ac:dyDescent="0.25">
      <c r="A562" s="9"/>
      <c r="B562" s="9"/>
      <c r="C562" s="10"/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1:12" x14ac:dyDescent="0.25">
      <c r="A563" s="9"/>
      <c r="B563" s="9"/>
      <c r="C563" s="10"/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1:12" x14ac:dyDescent="0.25">
      <c r="A564" s="9"/>
      <c r="B564" s="9"/>
      <c r="C564" s="10"/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1:12" x14ac:dyDescent="0.25">
      <c r="A565" s="9"/>
      <c r="B565" s="9"/>
      <c r="C565" s="10"/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1:12" x14ac:dyDescent="0.25">
      <c r="A566" s="9"/>
      <c r="B566" s="9"/>
      <c r="C566" s="10"/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1:12" x14ac:dyDescent="0.25">
      <c r="A567" s="9"/>
      <c r="B567" s="9"/>
      <c r="C567" s="10"/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1:12" x14ac:dyDescent="0.25">
      <c r="A568" s="9"/>
      <c r="B568" s="9"/>
      <c r="C568" s="10"/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1:12" x14ac:dyDescent="0.25">
      <c r="A569" s="9"/>
      <c r="B569" s="9"/>
      <c r="C569" s="10"/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1:12" x14ac:dyDescent="0.25">
      <c r="A570" s="9"/>
      <c r="B570" s="9"/>
      <c r="C570" s="10"/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1:12" x14ac:dyDescent="0.25">
      <c r="A571" s="9"/>
      <c r="B571" s="9"/>
      <c r="C571" s="10"/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1:12" x14ac:dyDescent="0.25">
      <c r="A572" s="9"/>
      <c r="B572" s="9"/>
      <c r="C572" s="10"/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1:12" x14ac:dyDescent="0.25">
      <c r="A573" s="9"/>
      <c r="B573" s="9"/>
      <c r="C573" s="10"/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1:12" x14ac:dyDescent="0.25">
      <c r="A574" s="9"/>
      <c r="B574" s="9"/>
      <c r="C574" s="10"/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1:12" x14ac:dyDescent="0.25">
      <c r="A575" s="9"/>
      <c r="B575" s="9"/>
      <c r="C575" s="10"/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1:12" x14ac:dyDescent="0.25">
      <c r="A576" s="9"/>
      <c r="B576" s="9"/>
      <c r="C576" s="10"/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1:12" x14ac:dyDescent="0.25">
      <c r="A577" s="9"/>
      <c r="B577" s="9"/>
      <c r="C577" s="10"/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1:12" x14ac:dyDescent="0.25">
      <c r="A578" s="9"/>
      <c r="B578" s="9"/>
      <c r="C578" s="10"/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1:12" x14ac:dyDescent="0.25">
      <c r="A579" s="9"/>
      <c r="B579" s="9"/>
      <c r="C579" s="10"/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1:12" x14ac:dyDescent="0.25">
      <c r="A580" s="9"/>
      <c r="B580" s="9"/>
      <c r="C580" s="10"/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1:12" x14ac:dyDescent="0.25">
      <c r="A581" s="9"/>
      <c r="B581" s="9"/>
      <c r="C581" s="10"/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1:12" x14ac:dyDescent="0.25">
      <c r="A582" s="9"/>
      <c r="B582" s="9"/>
      <c r="C582" s="10"/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1:12" x14ac:dyDescent="0.25">
      <c r="A583" s="9"/>
      <c r="B583" s="9"/>
      <c r="C583" s="10"/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1:12" x14ac:dyDescent="0.25">
      <c r="A584" s="9"/>
      <c r="B584" s="9"/>
      <c r="C584" s="10"/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1:12" x14ac:dyDescent="0.25">
      <c r="A585" s="9"/>
      <c r="B585" s="9"/>
      <c r="C585" s="10"/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1:12" x14ac:dyDescent="0.25">
      <c r="A586" s="9"/>
      <c r="B586" s="9"/>
      <c r="C586" s="10"/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1:12" x14ac:dyDescent="0.25">
      <c r="A587" s="9"/>
      <c r="B587" s="9"/>
      <c r="C587" s="10"/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1:12" x14ac:dyDescent="0.25">
      <c r="A588" s="9"/>
      <c r="B588" s="9"/>
      <c r="C588" s="10"/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1:12" x14ac:dyDescent="0.25">
      <c r="A589" s="9"/>
      <c r="B589" s="9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1:12" x14ac:dyDescent="0.25">
      <c r="A590" s="9"/>
      <c r="B590" s="9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1:12" x14ac:dyDescent="0.25">
      <c r="A591" s="9"/>
      <c r="B591" s="9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1:12" x14ac:dyDescent="0.25">
      <c r="A592" s="9"/>
      <c r="B592" s="9"/>
      <c r="C592" s="10"/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1:12" x14ac:dyDescent="0.25">
      <c r="A593" s="9"/>
      <c r="B593" s="9"/>
      <c r="C593" s="10"/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1:12" x14ac:dyDescent="0.25">
      <c r="A594" s="9"/>
      <c r="B594" s="9"/>
      <c r="C594" s="10"/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1:12" x14ac:dyDescent="0.25">
      <c r="A595" s="9"/>
      <c r="B595" s="9"/>
      <c r="C595" s="10"/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1:12" x14ac:dyDescent="0.25">
      <c r="A596" s="9"/>
      <c r="B596" s="9"/>
      <c r="C596" s="10"/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1:12" x14ac:dyDescent="0.25">
      <c r="A597" s="9"/>
      <c r="B597" s="9"/>
      <c r="C597" s="10"/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1:12" x14ac:dyDescent="0.25">
      <c r="A598" s="9"/>
      <c r="B598" s="9"/>
      <c r="C598" s="10"/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1:12" x14ac:dyDescent="0.25">
      <c r="A599" s="9"/>
      <c r="B599" s="9"/>
      <c r="C599" s="10"/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1:12" x14ac:dyDescent="0.25">
      <c r="A600" s="9"/>
      <c r="B600" s="9"/>
      <c r="C600" s="10"/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1:12" x14ac:dyDescent="0.25">
      <c r="A601" s="9"/>
      <c r="B601" s="9"/>
      <c r="C601" s="10"/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1:12" x14ac:dyDescent="0.25">
      <c r="A602" s="9"/>
      <c r="B602" s="9"/>
      <c r="C602" s="10"/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1:12" x14ac:dyDescent="0.25">
      <c r="A603" s="9"/>
      <c r="B603" s="9"/>
      <c r="C603" s="10"/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1:12" x14ac:dyDescent="0.25">
      <c r="A604" s="9"/>
      <c r="B604" s="9"/>
      <c r="C604" s="10"/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1:12" x14ac:dyDescent="0.25">
      <c r="A605" s="9"/>
      <c r="B605" s="9"/>
      <c r="C605" s="10"/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1:12" x14ac:dyDescent="0.25">
      <c r="A606" s="9"/>
      <c r="B606" s="9"/>
      <c r="C606" s="10"/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1:12" x14ac:dyDescent="0.25">
      <c r="A607" s="9"/>
      <c r="B607" s="9"/>
      <c r="C607" s="10"/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1:12" x14ac:dyDescent="0.25">
      <c r="A608" s="9"/>
      <c r="B608" s="9"/>
      <c r="C608" s="10"/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1:12" x14ac:dyDescent="0.25">
      <c r="A609" s="9"/>
      <c r="B609" s="9"/>
      <c r="C609" s="10"/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1:12" x14ac:dyDescent="0.25">
      <c r="A610" s="9"/>
      <c r="B610" s="9"/>
      <c r="C610" s="10"/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1:12" x14ac:dyDescent="0.25">
      <c r="A611" s="9"/>
      <c r="B611" s="9"/>
      <c r="C611" s="10"/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1:12" x14ac:dyDescent="0.25">
      <c r="A612" s="9"/>
      <c r="B612" s="9"/>
      <c r="C612" s="10"/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1:12" x14ac:dyDescent="0.25">
      <c r="A613" s="9"/>
      <c r="B613" s="9"/>
      <c r="C613" s="10"/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1:12" x14ac:dyDescent="0.25">
      <c r="A614" s="9"/>
      <c r="B614" s="9"/>
      <c r="C614" s="10"/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1:12" x14ac:dyDescent="0.25">
      <c r="A615" s="9"/>
      <c r="B615" s="9"/>
      <c r="C615" s="10"/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1:12" x14ac:dyDescent="0.25">
      <c r="A616" s="9"/>
      <c r="B616" s="9"/>
      <c r="C616" s="10"/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1:12" x14ac:dyDescent="0.25">
      <c r="A617" s="9"/>
      <c r="B617" s="9"/>
      <c r="C617" s="10"/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1:12" x14ac:dyDescent="0.25">
      <c r="A618" s="9"/>
      <c r="B618" s="9"/>
      <c r="C618" s="10"/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1:12" x14ac:dyDescent="0.25">
      <c r="A619" s="9"/>
      <c r="B619" s="9"/>
      <c r="C619" s="10"/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1:12" x14ac:dyDescent="0.25">
      <c r="A620" s="9"/>
      <c r="B620" s="9"/>
      <c r="C620" s="10"/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1:12" x14ac:dyDescent="0.25">
      <c r="A621" s="9"/>
      <c r="B621" s="9"/>
      <c r="C621" s="10"/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1:12" x14ac:dyDescent="0.25">
      <c r="A622" s="9"/>
      <c r="B622" s="9"/>
      <c r="C622" s="10"/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1:12" x14ac:dyDescent="0.25">
      <c r="A623" s="9"/>
      <c r="B623" s="9"/>
      <c r="C623" s="10"/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1:12" x14ac:dyDescent="0.25">
      <c r="A624" s="9"/>
      <c r="B624" s="9"/>
      <c r="C624" s="10"/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1:12" x14ac:dyDescent="0.25">
      <c r="A625" s="9"/>
      <c r="B625" s="9"/>
      <c r="C625" s="10"/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1:12" x14ac:dyDescent="0.25">
      <c r="A626" s="9"/>
      <c r="B626" s="9"/>
      <c r="C626" s="10"/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1:12" x14ac:dyDescent="0.25">
      <c r="A627" s="9"/>
      <c r="B627" s="9"/>
      <c r="C627" s="10"/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1:12" x14ac:dyDescent="0.25">
      <c r="A628" s="9"/>
      <c r="B628" s="9"/>
      <c r="C628" s="10"/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1:12" x14ac:dyDescent="0.25">
      <c r="A629" s="9"/>
      <c r="B629" s="9"/>
      <c r="C629" s="10"/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1:12" x14ac:dyDescent="0.25">
      <c r="A630" s="9"/>
      <c r="B630" s="9"/>
      <c r="C630" s="10"/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1:12" x14ac:dyDescent="0.25">
      <c r="A631" s="9"/>
      <c r="B631" s="9"/>
      <c r="C631" s="10"/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1:12" x14ac:dyDescent="0.25">
      <c r="A632" s="9"/>
      <c r="B632" s="9"/>
      <c r="C632" s="10"/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1:12" x14ac:dyDescent="0.25">
      <c r="A633" s="9"/>
      <c r="B633" s="9"/>
      <c r="C633" s="10"/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1:12" x14ac:dyDescent="0.25">
      <c r="A634" s="9"/>
      <c r="B634" s="9"/>
      <c r="C634" s="10"/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1:12" x14ac:dyDescent="0.25">
      <c r="A635" s="9"/>
      <c r="B635" s="9"/>
      <c r="C635" s="10"/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1:12" x14ac:dyDescent="0.25">
      <c r="A636" s="9"/>
      <c r="B636" s="9"/>
      <c r="C636" s="10"/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1:12" x14ac:dyDescent="0.25">
      <c r="A637" s="9"/>
      <c r="B637" s="9"/>
      <c r="C637" s="10"/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1:12" x14ac:dyDescent="0.25">
      <c r="A638" s="9"/>
      <c r="B638" s="9"/>
      <c r="C638" s="10"/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1:12" x14ac:dyDescent="0.25">
      <c r="A639" s="9"/>
      <c r="B639" s="9"/>
      <c r="C639" s="10"/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1:12" x14ac:dyDescent="0.25">
      <c r="A640" s="9"/>
      <c r="B640" s="9"/>
      <c r="C640" s="10"/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1:12" x14ac:dyDescent="0.25">
      <c r="A641" s="9"/>
      <c r="B641" s="9"/>
      <c r="C641" s="10"/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1:12" x14ac:dyDescent="0.25">
      <c r="A642" s="9"/>
      <c r="B642" s="9"/>
      <c r="C642" s="10"/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1:12" x14ac:dyDescent="0.25">
      <c r="A643" s="9"/>
      <c r="B643" s="9"/>
      <c r="C643" s="10"/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1:12" x14ac:dyDescent="0.25">
      <c r="A644" s="9"/>
      <c r="B644" s="9"/>
      <c r="C644" s="10"/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1:12" x14ac:dyDescent="0.25">
      <c r="A645" s="9"/>
      <c r="B645" s="9"/>
      <c r="C645" s="10"/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1:12" x14ac:dyDescent="0.25">
      <c r="A646" s="9"/>
      <c r="B646" s="9"/>
      <c r="C646" s="10"/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1:12" x14ac:dyDescent="0.25">
      <c r="A647" s="9"/>
      <c r="B647" s="9"/>
      <c r="C647" s="10"/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1:12" x14ac:dyDescent="0.25">
      <c r="A648" s="9"/>
      <c r="B648" s="9"/>
      <c r="C648" s="10"/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1:12" x14ac:dyDescent="0.25">
      <c r="A649" s="9"/>
      <c r="B649" s="9"/>
      <c r="C649" s="10"/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1:12" x14ac:dyDescent="0.25">
      <c r="A650" s="9"/>
      <c r="B650" s="9"/>
      <c r="C650" s="10"/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1:12" x14ac:dyDescent="0.25">
      <c r="A651" s="9"/>
      <c r="B651" s="9"/>
      <c r="C651" s="10"/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1:12" x14ac:dyDescent="0.25">
      <c r="A652" s="9"/>
      <c r="B652" s="9"/>
      <c r="C652" s="10"/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1:12" x14ac:dyDescent="0.25">
      <c r="A653" s="9"/>
      <c r="B653" s="9"/>
      <c r="C653" s="10"/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1:12" x14ac:dyDescent="0.25">
      <c r="A654" s="9"/>
      <c r="B654" s="9"/>
      <c r="C654" s="10"/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1:12" x14ac:dyDescent="0.25">
      <c r="A655" s="9"/>
      <c r="B655" s="9"/>
      <c r="C655" s="10"/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1:12" x14ac:dyDescent="0.25">
      <c r="A656" s="9"/>
      <c r="B656" s="9"/>
      <c r="C656" s="10"/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1:12" x14ac:dyDescent="0.25">
      <c r="A657" s="9"/>
      <c r="B657" s="9"/>
      <c r="C657" s="10"/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1:12" x14ac:dyDescent="0.25">
      <c r="A658" s="9"/>
      <c r="B658" s="9"/>
      <c r="C658" s="10"/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1:12" x14ac:dyDescent="0.25">
      <c r="A659" s="9"/>
      <c r="B659" s="9"/>
      <c r="C659" s="10"/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1:12" x14ac:dyDescent="0.25">
      <c r="A660" s="9"/>
      <c r="B660" s="9"/>
      <c r="C660" s="10"/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1:12" x14ac:dyDescent="0.25">
      <c r="A661" s="9"/>
      <c r="B661" s="9"/>
      <c r="C661" s="10"/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1:12" x14ac:dyDescent="0.25">
      <c r="A662" s="9"/>
      <c r="B662" s="9"/>
      <c r="C662" s="10"/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1:12" x14ac:dyDescent="0.25">
      <c r="A663" s="9"/>
      <c r="B663" s="9"/>
      <c r="C663" s="10"/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1:12" x14ac:dyDescent="0.25">
      <c r="A664" s="9"/>
      <c r="B664" s="9"/>
      <c r="C664" s="10"/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1:12" x14ac:dyDescent="0.25">
      <c r="A665" s="9"/>
      <c r="B665" s="9"/>
      <c r="C665" s="10"/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1:12" x14ac:dyDescent="0.25">
      <c r="A666" s="9"/>
      <c r="B666" s="9"/>
      <c r="C666" s="10"/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1:12" x14ac:dyDescent="0.25">
      <c r="A667" s="9"/>
      <c r="B667" s="9"/>
      <c r="C667" s="10"/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1:12" x14ac:dyDescent="0.25">
      <c r="A668" s="9"/>
      <c r="B668" s="9"/>
      <c r="C668" s="10"/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1:12" x14ac:dyDescent="0.25">
      <c r="A669" s="9"/>
      <c r="B669" s="9"/>
      <c r="C669" s="10"/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1:12" x14ac:dyDescent="0.25">
      <c r="A670" s="9"/>
      <c r="B670" s="9"/>
      <c r="C670" s="10"/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1:12" x14ac:dyDescent="0.25">
      <c r="A671" s="9"/>
      <c r="B671" s="9"/>
      <c r="C671" s="10"/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1:12" x14ac:dyDescent="0.25">
      <c r="A672" s="9"/>
      <c r="B672" s="9"/>
      <c r="C672" s="10"/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1:12" x14ac:dyDescent="0.25">
      <c r="A673" s="9"/>
      <c r="B673" s="9"/>
      <c r="C673" s="10"/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1:12" x14ac:dyDescent="0.25">
      <c r="A674" s="9"/>
      <c r="B674" s="9"/>
      <c r="C674" s="10"/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1:12" x14ac:dyDescent="0.25">
      <c r="A675" s="9"/>
      <c r="B675" s="9"/>
      <c r="C675" s="10"/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1:12" x14ac:dyDescent="0.25">
      <c r="A676" s="9"/>
      <c r="B676" s="9"/>
      <c r="C676" s="10"/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1:12" x14ac:dyDescent="0.25">
      <c r="A677" s="9"/>
      <c r="B677" s="9"/>
      <c r="C677" s="10"/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1:12" x14ac:dyDescent="0.25">
      <c r="A678" s="9"/>
      <c r="B678" s="9"/>
      <c r="C678" s="10"/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1:12" x14ac:dyDescent="0.25">
      <c r="A679" s="9"/>
      <c r="B679" s="9"/>
      <c r="C679" s="10"/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1:12" x14ac:dyDescent="0.25">
      <c r="A680" s="9"/>
      <c r="B680" s="9"/>
      <c r="C680" s="10"/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1:12" x14ac:dyDescent="0.25">
      <c r="A681" s="9"/>
      <c r="B681" s="9"/>
      <c r="C681" s="10"/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1:12" x14ac:dyDescent="0.25">
      <c r="A682" s="9"/>
      <c r="B682" s="9"/>
      <c r="C682" s="10"/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1:12" x14ac:dyDescent="0.25">
      <c r="A683" s="9"/>
      <c r="B683" s="9"/>
      <c r="C683" s="10"/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1:12" x14ac:dyDescent="0.25">
      <c r="A684" s="9"/>
      <c r="B684" s="9"/>
      <c r="C684" s="10"/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1:12" x14ac:dyDescent="0.25">
      <c r="A685" s="9"/>
      <c r="B685" s="9"/>
      <c r="C685" s="10"/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1:12" x14ac:dyDescent="0.25">
      <c r="A686" s="9"/>
      <c r="B686" s="9"/>
      <c r="C686" s="10"/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1:12" x14ac:dyDescent="0.25">
      <c r="A687" s="9"/>
      <c r="B687" s="9"/>
      <c r="C687" s="10"/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1:12" x14ac:dyDescent="0.25">
      <c r="A688" s="9"/>
      <c r="B688" s="9"/>
      <c r="C688" s="10"/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1:12" x14ac:dyDescent="0.25">
      <c r="A689" s="9"/>
      <c r="B689" s="9"/>
      <c r="C689" s="10"/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1:12" x14ac:dyDescent="0.25">
      <c r="A690" s="9"/>
      <c r="B690" s="9"/>
      <c r="C690" s="10"/>
      <c r="D690" s="10"/>
      <c r="E690" s="10"/>
      <c r="F690" s="10"/>
      <c r="G690" s="10"/>
      <c r="H690" s="10"/>
      <c r="I690" s="10"/>
      <c r="J690" s="10"/>
      <c r="K690" s="10"/>
      <c r="L690" s="10"/>
    </row>
    <row r="691" spans="1:12" x14ac:dyDescent="0.25">
      <c r="A691" s="9"/>
      <c r="B691" s="9"/>
      <c r="C691" s="10"/>
      <c r="D691" s="10"/>
      <c r="E691" s="10"/>
      <c r="F691" s="10"/>
      <c r="G691" s="10"/>
      <c r="H691" s="10"/>
      <c r="I691" s="10"/>
      <c r="J691" s="10"/>
      <c r="K691" s="10"/>
      <c r="L691" s="10"/>
    </row>
    <row r="692" spans="1:12" x14ac:dyDescent="0.25">
      <c r="A692" s="9"/>
      <c r="B692" s="9"/>
      <c r="C692" s="10"/>
      <c r="D692" s="10"/>
      <c r="E692" s="10"/>
      <c r="F692" s="10"/>
      <c r="G692" s="10"/>
      <c r="H692" s="10"/>
      <c r="I692" s="10"/>
      <c r="J692" s="10"/>
      <c r="K692" s="10"/>
      <c r="L692" s="10"/>
    </row>
    <row r="693" spans="1:12" x14ac:dyDescent="0.25">
      <c r="A693" s="9"/>
      <c r="B693" s="9"/>
      <c r="C693" s="10"/>
      <c r="D693" s="10"/>
      <c r="E693" s="10"/>
      <c r="F693" s="10"/>
      <c r="G693" s="10"/>
      <c r="H693" s="10"/>
      <c r="I693" s="10"/>
      <c r="J693" s="10"/>
      <c r="K693" s="10"/>
      <c r="L693" s="10"/>
    </row>
    <row r="694" spans="1:12" x14ac:dyDescent="0.25">
      <c r="A694" s="9"/>
      <c r="B694" s="9"/>
      <c r="C694" s="10"/>
      <c r="D694" s="10"/>
      <c r="E694" s="10"/>
      <c r="F694" s="10"/>
      <c r="G694" s="10"/>
      <c r="H694" s="10"/>
      <c r="I694" s="10"/>
      <c r="J694" s="10"/>
      <c r="K694" s="10"/>
      <c r="L694" s="10"/>
    </row>
    <row r="695" spans="1:12" x14ac:dyDescent="0.25">
      <c r="A695" s="9"/>
      <c r="B695" s="9"/>
      <c r="C695" s="10"/>
      <c r="D695" s="10"/>
      <c r="E695" s="10"/>
      <c r="F695" s="10"/>
      <c r="G695" s="10"/>
      <c r="H695" s="10"/>
      <c r="I695" s="10"/>
      <c r="J695" s="10"/>
      <c r="K695" s="10"/>
      <c r="L695" s="10"/>
    </row>
    <row r="696" spans="1:12" x14ac:dyDescent="0.25">
      <c r="A696" s="9"/>
      <c r="B696" s="9"/>
      <c r="C696" s="10"/>
      <c r="D696" s="10"/>
      <c r="E696" s="10"/>
      <c r="F696" s="10"/>
      <c r="G696" s="10"/>
      <c r="H696" s="10"/>
      <c r="I696" s="10"/>
      <c r="J696" s="10"/>
      <c r="K696" s="10"/>
      <c r="L696" s="10"/>
    </row>
    <row r="697" spans="1:12" x14ac:dyDescent="0.25">
      <c r="A697" s="9"/>
      <c r="B697" s="9"/>
      <c r="C697" s="10"/>
      <c r="D697" s="10"/>
      <c r="E697" s="10"/>
      <c r="F697" s="10"/>
      <c r="G697" s="10"/>
      <c r="H697" s="10"/>
      <c r="I697" s="10"/>
      <c r="J697" s="10"/>
      <c r="K697" s="10"/>
      <c r="L697" s="10"/>
    </row>
    <row r="698" spans="1:12" x14ac:dyDescent="0.25">
      <c r="A698" s="9"/>
      <c r="B698" s="9"/>
      <c r="C698" s="10"/>
      <c r="D698" s="10"/>
      <c r="E698" s="10"/>
      <c r="F698" s="10"/>
      <c r="G698" s="10"/>
      <c r="H698" s="10"/>
      <c r="I698" s="10"/>
      <c r="J698" s="10"/>
      <c r="K698" s="10"/>
      <c r="L698" s="10"/>
    </row>
    <row r="699" spans="1:12" x14ac:dyDescent="0.25">
      <c r="A699" s="9"/>
      <c r="B699" s="9"/>
      <c r="C699" s="10"/>
      <c r="D699" s="10"/>
      <c r="E699" s="10"/>
      <c r="F699" s="10"/>
      <c r="G699" s="10"/>
      <c r="H699" s="10"/>
      <c r="I699" s="10"/>
      <c r="J699" s="10"/>
      <c r="K699" s="10"/>
      <c r="L699" s="10"/>
    </row>
    <row r="700" spans="1:12" x14ac:dyDescent="0.25">
      <c r="A700" s="9"/>
      <c r="B700" s="9"/>
      <c r="C700" s="10"/>
      <c r="D700" s="10"/>
      <c r="E700" s="10"/>
      <c r="F700" s="10"/>
      <c r="G700" s="10"/>
      <c r="H700" s="10"/>
      <c r="I700" s="10"/>
      <c r="J700" s="10"/>
      <c r="K700" s="10"/>
      <c r="L700" s="10"/>
    </row>
    <row r="701" spans="1:12" x14ac:dyDescent="0.25">
      <c r="A701" s="9"/>
      <c r="B701" s="9"/>
      <c r="C701" s="10"/>
      <c r="D701" s="10"/>
      <c r="E701" s="10"/>
      <c r="F701" s="10"/>
      <c r="G701" s="10"/>
      <c r="H701" s="10"/>
      <c r="I701" s="10"/>
      <c r="J701" s="10"/>
      <c r="K701" s="10"/>
      <c r="L701" s="10"/>
    </row>
    <row r="702" spans="1:12" x14ac:dyDescent="0.25">
      <c r="A702" s="9"/>
      <c r="B702" s="9"/>
      <c r="C702" s="10"/>
      <c r="D702" s="10"/>
      <c r="E702" s="10"/>
      <c r="F702" s="10"/>
      <c r="G702" s="10"/>
      <c r="H702" s="10"/>
      <c r="I702" s="10"/>
      <c r="J702" s="10"/>
      <c r="K702" s="10"/>
      <c r="L702" s="10"/>
    </row>
    <row r="703" spans="1:12" x14ac:dyDescent="0.25">
      <c r="A703" s="9"/>
      <c r="B703" s="9"/>
      <c r="C703" s="10"/>
      <c r="D703" s="10"/>
      <c r="E703" s="10"/>
      <c r="F703" s="10"/>
      <c r="G703" s="10"/>
      <c r="H703" s="10"/>
      <c r="I703" s="10"/>
      <c r="J703" s="10"/>
      <c r="K703" s="10"/>
      <c r="L703" s="10"/>
    </row>
    <row r="704" spans="1:12" x14ac:dyDescent="0.25">
      <c r="A704" s="9"/>
      <c r="B704" s="9"/>
      <c r="C704" s="10"/>
      <c r="D704" s="10"/>
      <c r="E704" s="10"/>
      <c r="F704" s="10"/>
      <c r="G704" s="10"/>
      <c r="H704" s="10"/>
      <c r="I704" s="10"/>
      <c r="J704" s="10"/>
      <c r="K704" s="10"/>
      <c r="L704" s="10"/>
    </row>
    <row r="705" spans="1:12" x14ac:dyDescent="0.25">
      <c r="A705" s="9"/>
      <c r="B705" s="9"/>
      <c r="C705" s="10"/>
      <c r="D705" s="10"/>
      <c r="E705" s="10"/>
      <c r="F705" s="10"/>
      <c r="G705" s="10"/>
      <c r="H705" s="10"/>
      <c r="I705" s="10"/>
      <c r="J705" s="10"/>
      <c r="K705" s="10"/>
      <c r="L705" s="10"/>
    </row>
    <row r="706" spans="1:12" x14ac:dyDescent="0.25">
      <c r="A706" s="9"/>
      <c r="B706" s="9"/>
      <c r="C706" s="10"/>
      <c r="D706" s="10"/>
      <c r="E706" s="10"/>
      <c r="F706" s="10"/>
      <c r="G706" s="10"/>
      <c r="H706" s="10"/>
      <c r="I706" s="10"/>
      <c r="J706" s="10"/>
      <c r="K706" s="10"/>
      <c r="L706" s="10"/>
    </row>
    <row r="707" spans="1:12" x14ac:dyDescent="0.25">
      <c r="A707" s="9"/>
      <c r="B707" s="9"/>
      <c r="C707" s="10"/>
      <c r="D707" s="10"/>
      <c r="E707" s="10"/>
      <c r="F707" s="10"/>
      <c r="G707" s="10"/>
      <c r="H707" s="10"/>
      <c r="I707" s="10"/>
      <c r="J707" s="10"/>
      <c r="K707" s="10"/>
      <c r="L707" s="10"/>
    </row>
    <row r="708" spans="1:12" x14ac:dyDescent="0.25">
      <c r="A708" s="9"/>
      <c r="B708" s="9"/>
      <c r="C708" s="10"/>
      <c r="D708" s="10"/>
      <c r="E708" s="10"/>
      <c r="F708" s="10"/>
      <c r="G708" s="10"/>
      <c r="H708" s="10"/>
      <c r="I708" s="10"/>
      <c r="J708" s="10"/>
      <c r="K708" s="10"/>
      <c r="L708" s="10"/>
    </row>
    <row r="709" spans="1:12" x14ac:dyDescent="0.25">
      <c r="A709" s="9"/>
      <c r="B709" s="9"/>
      <c r="C709" s="10"/>
      <c r="D709" s="10"/>
      <c r="E709" s="10"/>
      <c r="F709" s="10"/>
      <c r="G709" s="10"/>
      <c r="H709" s="10"/>
      <c r="I709" s="10"/>
      <c r="J709" s="10"/>
      <c r="K709" s="10"/>
      <c r="L709" s="10"/>
    </row>
    <row r="710" spans="1:12" x14ac:dyDescent="0.25">
      <c r="A710" s="9"/>
      <c r="B710" s="9"/>
      <c r="C710" s="10"/>
      <c r="D710" s="10"/>
      <c r="E710" s="10"/>
      <c r="F710" s="10"/>
      <c r="G710" s="10"/>
      <c r="H710" s="10"/>
      <c r="I710" s="10"/>
      <c r="J710" s="10"/>
      <c r="K710" s="10"/>
      <c r="L710" s="10"/>
    </row>
    <row r="711" spans="1:12" x14ac:dyDescent="0.25">
      <c r="A711" s="9"/>
      <c r="B711" s="9"/>
      <c r="C711" s="10"/>
      <c r="D711" s="10"/>
      <c r="E711" s="10"/>
      <c r="F711" s="10"/>
      <c r="G711" s="10"/>
      <c r="H711" s="10"/>
      <c r="I711" s="10"/>
      <c r="J711" s="10"/>
      <c r="K711" s="10"/>
      <c r="L711" s="10"/>
    </row>
    <row r="712" spans="1:12" x14ac:dyDescent="0.25">
      <c r="A712" s="9"/>
      <c r="B712" s="9"/>
      <c r="C712" s="10"/>
      <c r="D712" s="10"/>
      <c r="E712" s="10"/>
      <c r="F712" s="10"/>
      <c r="G712" s="10"/>
      <c r="H712" s="10"/>
      <c r="I712" s="10"/>
      <c r="J712" s="10"/>
      <c r="K712" s="10"/>
      <c r="L712" s="10"/>
    </row>
    <row r="713" spans="1:12" x14ac:dyDescent="0.25">
      <c r="A713" s="9"/>
      <c r="B713" s="9"/>
      <c r="C713" s="10"/>
      <c r="D713" s="10"/>
      <c r="E713" s="10"/>
      <c r="F713" s="10"/>
      <c r="G713" s="10"/>
      <c r="H713" s="10"/>
      <c r="I713" s="10"/>
      <c r="J713" s="10"/>
      <c r="K713" s="10"/>
      <c r="L713" s="10"/>
    </row>
    <row r="714" spans="1:12" x14ac:dyDescent="0.25">
      <c r="A714" s="9"/>
      <c r="B714" s="9"/>
      <c r="C714" s="10"/>
      <c r="D714" s="10"/>
      <c r="E714" s="10"/>
      <c r="F714" s="10"/>
      <c r="G714" s="10"/>
      <c r="H714" s="10"/>
      <c r="I714" s="10"/>
      <c r="J714" s="10"/>
      <c r="K714" s="10"/>
      <c r="L714" s="10"/>
    </row>
    <row r="715" spans="1:12" x14ac:dyDescent="0.25">
      <c r="A715" s="9"/>
      <c r="B715" s="9"/>
      <c r="C715" s="10"/>
      <c r="D715" s="10"/>
      <c r="E715" s="10"/>
      <c r="F715" s="10"/>
      <c r="G715" s="10"/>
      <c r="H715" s="10"/>
      <c r="I715" s="10"/>
      <c r="J715" s="10"/>
      <c r="K715" s="10"/>
      <c r="L715" s="10"/>
    </row>
    <row r="716" spans="1:12" x14ac:dyDescent="0.25">
      <c r="A716" s="9"/>
      <c r="B716" s="9"/>
      <c r="C716" s="10"/>
      <c r="D716" s="10"/>
      <c r="E716" s="10"/>
      <c r="F716" s="10"/>
      <c r="G716" s="10"/>
      <c r="H716" s="10"/>
      <c r="I716" s="10"/>
      <c r="J716" s="10"/>
      <c r="K716" s="10"/>
      <c r="L716" s="10"/>
    </row>
    <row r="717" spans="1:12" x14ac:dyDescent="0.25">
      <c r="A717" s="9"/>
      <c r="B717" s="9"/>
      <c r="C717" s="10"/>
      <c r="D717" s="10"/>
      <c r="E717" s="10"/>
      <c r="F717" s="10"/>
      <c r="G717" s="10"/>
      <c r="H717" s="10"/>
      <c r="I717" s="10"/>
      <c r="J717" s="10"/>
      <c r="K717" s="10"/>
      <c r="L717" s="10"/>
    </row>
    <row r="718" spans="1:12" x14ac:dyDescent="0.25">
      <c r="A718" s="9"/>
      <c r="B718" s="9"/>
      <c r="C718" s="10"/>
      <c r="D718" s="10"/>
      <c r="E718" s="10"/>
      <c r="F718" s="10"/>
      <c r="G718" s="10"/>
      <c r="H718" s="10"/>
      <c r="I718" s="10"/>
      <c r="J718" s="10"/>
      <c r="K718" s="10"/>
      <c r="L718" s="10"/>
    </row>
    <row r="719" spans="1:12" x14ac:dyDescent="0.25">
      <c r="A719" s="9"/>
      <c r="B719" s="9"/>
      <c r="C719" s="10"/>
      <c r="D719" s="10"/>
      <c r="E719" s="10"/>
      <c r="F719" s="10"/>
      <c r="G719" s="10"/>
      <c r="H719" s="10"/>
      <c r="I719" s="10"/>
      <c r="J719" s="10"/>
      <c r="K719" s="10"/>
      <c r="L719" s="10"/>
    </row>
    <row r="720" spans="1:12" x14ac:dyDescent="0.25">
      <c r="A720" s="9"/>
      <c r="B720" s="9"/>
      <c r="C720" s="10"/>
      <c r="D720" s="10"/>
      <c r="E720" s="10"/>
      <c r="F720" s="10"/>
      <c r="G720" s="10"/>
      <c r="H720" s="10"/>
      <c r="I720" s="10"/>
      <c r="J720" s="10"/>
      <c r="K720" s="10"/>
      <c r="L720" s="10"/>
    </row>
    <row r="721" spans="1:12" x14ac:dyDescent="0.25">
      <c r="A721" s="9"/>
      <c r="B721" s="9"/>
      <c r="C721" s="10"/>
      <c r="D721" s="10"/>
      <c r="E721" s="10"/>
      <c r="F721" s="10"/>
      <c r="G721" s="10"/>
      <c r="H721" s="10"/>
      <c r="I721" s="10"/>
      <c r="J721" s="10"/>
      <c r="K721" s="10"/>
      <c r="L721" s="10"/>
    </row>
    <row r="722" spans="1:12" x14ac:dyDescent="0.25">
      <c r="A722" s="9"/>
      <c r="B722" s="9"/>
      <c r="C722" s="10"/>
      <c r="D722" s="10"/>
      <c r="E722" s="10"/>
      <c r="F722" s="10"/>
      <c r="G722" s="10"/>
      <c r="H722" s="10"/>
      <c r="I722" s="10"/>
      <c r="J722" s="10"/>
      <c r="K722" s="10"/>
      <c r="L722" s="10"/>
    </row>
    <row r="723" spans="1:12" x14ac:dyDescent="0.25">
      <c r="A723" s="9"/>
      <c r="B723" s="9"/>
      <c r="C723" s="10"/>
      <c r="D723" s="10"/>
      <c r="E723" s="10"/>
      <c r="F723" s="10"/>
      <c r="G723" s="10"/>
      <c r="H723" s="10"/>
      <c r="I723" s="10"/>
      <c r="J723" s="10"/>
      <c r="K723" s="10"/>
      <c r="L723" s="10"/>
    </row>
    <row r="724" spans="1:12" x14ac:dyDescent="0.25">
      <c r="A724" s="9"/>
      <c r="B724" s="9"/>
      <c r="C724" s="10"/>
      <c r="D724" s="10"/>
      <c r="E724" s="10"/>
      <c r="F724" s="10"/>
      <c r="G724" s="10"/>
      <c r="H724" s="10"/>
      <c r="I724" s="10"/>
      <c r="J724" s="10"/>
      <c r="K724" s="10"/>
      <c r="L724" s="10"/>
    </row>
    <row r="725" spans="1:12" x14ac:dyDescent="0.25">
      <c r="A725" s="9"/>
      <c r="B725" s="9"/>
      <c r="C725" s="10"/>
      <c r="D725" s="10"/>
      <c r="E725" s="10"/>
      <c r="F725" s="10"/>
      <c r="G725" s="10"/>
      <c r="H725" s="10"/>
      <c r="I725" s="10"/>
      <c r="J725" s="10"/>
      <c r="K725" s="10"/>
      <c r="L725" s="10"/>
    </row>
    <row r="726" spans="1:12" x14ac:dyDescent="0.25">
      <c r="A726" s="9"/>
      <c r="B726" s="9"/>
      <c r="C726" s="10"/>
      <c r="D726" s="10"/>
      <c r="E726" s="10"/>
      <c r="F726" s="10"/>
      <c r="G726" s="10"/>
      <c r="H726" s="10"/>
      <c r="I726" s="10"/>
      <c r="J726" s="10"/>
      <c r="K726" s="10"/>
      <c r="L726" s="10"/>
    </row>
    <row r="727" spans="1:12" x14ac:dyDescent="0.25">
      <c r="A727" s="9"/>
      <c r="B727" s="9"/>
      <c r="C727" s="10"/>
      <c r="D727" s="10"/>
      <c r="E727" s="10"/>
      <c r="F727" s="10"/>
      <c r="G727" s="10"/>
      <c r="H727" s="10"/>
      <c r="I727" s="10"/>
      <c r="J727" s="10"/>
      <c r="K727" s="10"/>
      <c r="L727" s="10"/>
    </row>
    <row r="728" spans="1:12" x14ac:dyDescent="0.25">
      <c r="A728" s="9"/>
      <c r="B728" s="9"/>
      <c r="C728" s="10"/>
      <c r="D728" s="10"/>
      <c r="E728" s="10"/>
      <c r="F728" s="10"/>
      <c r="G728" s="10"/>
      <c r="H728" s="10"/>
      <c r="I728" s="10"/>
      <c r="J728" s="10"/>
      <c r="K728" s="10"/>
      <c r="L728" s="10"/>
    </row>
    <row r="729" spans="1:12" x14ac:dyDescent="0.25">
      <c r="A729" s="9"/>
      <c r="B729" s="9"/>
      <c r="C729" s="10"/>
      <c r="D729" s="10"/>
      <c r="E729" s="10"/>
      <c r="F729" s="10"/>
      <c r="G729" s="10"/>
      <c r="H729" s="10"/>
      <c r="I729" s="10"/>
      <c r="J729" s="10"/>
      <c r="K729" s="10"/>
      <c r="L729" s="10"/>
    </row>
    <row r="730" spans="1:12" x14ac:dyDescent="0.25">
      <c r="A730" s="9"/>
      <c r="B730" s="9"/>
      <c r="C730" s="10"/>
      <c r="D730" s="10"/>
      <c r="E730" s="10"/>
      <c r="F730" s="10"/>
      <c r="G730" s="10"/>
      <c r="H730" s="10"/>
      <c r="I730" s="10"/>
      <c r="J730" s="10"/>
      <c r="K730" s="10"/>
      <c r="L730" s="10"/>
    </row>
    <row r="731" spans="1:12" x14ac:dyDescent="0.25">
      <c r="A731" s="9"/>
      <c r="B731" s="9"/>
      <c r="C731" s="10"/>
      <c r="D731" s="10"/>
      <c r="E731" s="10"/>
      <c r="F731" s="10"/>
      <c r="G731" s="10"/>
      <c r="H731" s="10"/>
      <c r="I731" s="10"/>
      <c r="J731" s="10"/>
      <c r="K731" s="10"/>
      <c r="L731" s="10"/>
    </row>
    <row r="732" spans="1:12" x14ac:dyDescent="0.25">
      <c r="A732" s="9"/>
      <c r="B732" s="9"/>
      <c r="C732" s="10"/>
      <c r="D732" s="10"/>
      <c r="E732" s="10"/>
      <c r="F732" s="10"/>
      <c r="G732" s="10"/>
      <c r="H732" s="10"/>
      <c r="I732" s="10"/>
      <c r="J732" s="10"/>
      <c r="K732" s="10"/>
      <c r="L732" s="10"/>
    </row>
    <row r="733" spans="1:12" x14ac:dyDescent="0.25">
      <c r="A733" s="9"/>
      <c r="B733" s="9"/>
      <c r="C733" s="10"/>
      <c r="D733" s="10"/>
      <c r="E733" s="10"/>
      <c r="F733" s="10"/>
      <c r="G733" s="10"/>
      <c r="H733" s="10"/>
      <c r="I733" s="10"/>
      <c r="J733" s="10"/>
      <c r="K733" s="10"/>
      <c r="L733" s="10"/>
    </row>
  </sheetData>
  <mergeCells count="11">
    <mergeCell ref="I2:K2"/>
    <mergeCell ref="I4:K4"/>
    <mergeCell ref="A6:L6"/>
    <mergeCell ref="A7:L7"/>
    <mergeCell ref="G9:I9"/>
    <mergeCell ref="J9:L9"/>
    <mergeCell ref="A8:L8"/>
    <mergeCell ref="A9:A10"/>
    <mergeCell ref="B9:B10"/>
    <mergeCell ref="D9:F9"/>
    <mergeCell ref="C9:C10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2"/>
  <sheetViews>
    <sheetView showZeros="0" view="pageBreakPreview" topLeftCell="A61" zoomScale="110" zoomScaleNormal="100" zoomScaleSheetLayoutView="110" workbookViewId="0">
      <selection activeCell="L66" sqref="L66"/>
    </sheetView>
  </sheetViews>
  <sheetFormatPr defaultColWidth="9.140625" defaultRowHeight="15" x14ac:dyDescent="0.25"/>
  <cols>
    <col min="1" max="1" width="9.7109375" style="4" customWidth="1"/>
    <col min="2" max="2" width="26" style="4" customWidth="1"/>
    <col min="3" max="3" width="14.140625" style="5" customWidth="1"/>
    <col min="4" max="7" width="9.7109375" style="5" customWidth="1"/>
    <col min="8" max="11" width="8.7109375" style="5" customWidth="1"/>
    <col min="12" max="12" width="10.28515625" style="4" customWidth="1"/>
    <col min="13" max="13" width="7.140625" style="4" customWidth="1"/>
    <col min="14" max="14" width="6.5703125" style="4" customWidth="1"/>
    <col min="15" max="15" width="7" style="4" customWidth="1"/>
    <col min="16" max="239" width="9.140625" style="4"/>
    <col min="240" max="240" width="10.7109375" style="4" customWidth="1"/>
    <col min="241" max="241" width="48.5703125" style="4" customWidth="1"/>
    <col min="242" max="242" width="12.5703125" style="4" customWidth="1"/>
    <col min="243" max="243" width="13" style="4" customWidth="1"/>
    <col min="244" max="244" width="10.5703125" style="4" customWidth="1"/>
    <col min="245" max="245" width="12.5703125" style="4" customWidth="1"/>
    <col min="246" max="246" width="11.28515625" style="4" customWidth="1"/>
    <col min="247" max="247" width="15.28515625" style="4" customWidth="1"/>
    <col min="248" max="248" width="10.85546875" style="4" customWidth="1"/>
    <col min="249" max="249" width="13.85546875" style="4" bestFit="1" customWidth="1"/>
    <col min="250" max="495" width="9.140625" style="4"/>
    <col min="496" max="496" width="10.7109375" style="4" customWidth="1"/>
    <col min="497" max="497" width="48.5703125" style="4" customWidth="1"/>
    <col min="498" max="498" width="12.5703125" style="4" customWidth="1"/>
    <col min="499" max="499" width="13" style="4" customWidth="1"/>
    <col min="500" max="500" width="10.5703125" style="4" customWidth="1"/>
    <col min="501" max="501" width="12.5703125" style="4" customWidth="1"/>
    <col min="502" max="502" width="11.28515625" style="4" customWidth="1"/>
    <col min="503" max="503" width="15.28515625" style="4" customWidth="1"/>
    <col min="504" max="504" width="10.85546875" style="4" customWidth="1"/>
    <col min="505" max="505" width="13.85546875" style="4" bestFit="1" customWidth="1"/>
    <col min="506" max="751" width="9.140625" style="4"/>
    <col min="752" max="752" width="10.7109375" style="4" customWidth="1"/>
    <col min="753" max="753" width="48.5703125" style="4" customWidth="1"/>
    <col min="754" max="754" width="12.5703125" style="4" customWidth="1"/>
    <col min="755" max="755" width="13" style="4" customWidth="1"/>
    <col min="756" max="756" width="10.5703125" style="4" customWidth="1"/>
    <col min="757" max="757" width="12.5703125" style="4" customWidth="1"/>
    <col min="758" max="758" width="11.28515625" style="4" customWidth="1"/>
    <col min="759" max="759" width="15.28515625" style="4" customWidth="1"/>
    <col min="760" max="760" width="10.85546875" style="4" customWidth="1"/>
    <col min="761" max="761" width="13.85546875" style="4" bestFit="1" customWidth="1"/>
    <col min="762" max="1007" width="9.140625" style="4"/>
    <col min="1008" max="1008" width="10.7109375" style="4" customWidth="1"/>
    <col min="1009" max="1009" width="48.5703125" style="4" customWidth="1"/>
    <col min="1010" max="1010" width="12.5703125" style="4" customWidth="1"/>
    <col min="1011" max="1011" width="13" style="4" customWidth="1"/>
    <col min="1012" max="1012" width="10.5703125" style="4" customWidth="1"/>
    <col min="1013" max="1013" width="12.5703125" style="4" customWidth="1"/>
    <col min="1014" max="1014" width="11.28515625" style="4" customWidth="1"/>
    <col min="1015" max="1015" width="15.28515625" style="4" customWidth="1"/>
    <col min="1016" max="1016" width="10.85546875" style="4" customWidth="1"/>
    <col min="1017" max="1017" width="13.85546875" style="4" bestFit="1" customWidth="1"/>
    <col min="1018" max="1263" width="9.140625" style="4"/>
    <col min="1264" max="1264" width="10.7109375" style="4" customWidth="1"/>
    <col min="1265" max="1265" width="48.5703125" style="4" customWidth="1"/>
    <col min="1266" max="1266" width="12.5703125" style="4" customWidth="1"/>
    <col min="1267" max="1267" width="13" style="4" customWidth="1"/>
    <col min="1268" max="1268" width="10.5703125" style="4" customWidth="1"/>
    <col min="1269" max="1269" width="12.5703125" style="4" customWidth="1"/>
    <col min="1270" max="1270" width="11.28515625" style="4" customWidth="1"/>
    <col min="1271" max="1271" width="15.28515625" style="4" customWidth="1"/>
    <col min="1272" max="1272" width="10.85546875" style="4" customWidth="1"/>
    <col min="1273" max="1273" width="13.85546875" style="4" bestFit="1" customWidth="1"/>
    <col min="1274" max="1519" width="9.140625" style="4"/>
    <col min="1520" max="1520" width="10.7109375" style="4" customWidth="1"/>
    <col min="1521" max="1521" width="48.5703125" style="4" customWidth="1"/>
    <col min="1522" max="1522" width="12.5703125" style="4" customWidth="1"/>
    <col min="1523" max="1523" width="13" style="4" customWidth="1"/>
    <col min="1524" max="1524" width="10.5703125" style="4" customWidth="1"/>
    <col min="1525" max="1525" width="12.5703125" style="4" customWidth="1"/>
    <col min="1526" max="1526" width="11.28515625" style="4" customWidth="1"/>
    <col min="1527" max="1527" width="15.28515625" style="4" customWidth="1"/>
    <col min="1528" max="1528" width="10.85546875" style="4" customWidth="1"/>
    <col min="1529" max="1529" width="13.85546875" style="4" bestFit="1" customWidth="1"/>
    <col min="1530" max="1775" width="9.140625" style="4"/>
    <col min="1776" max="1776" width="10.7109375" style="4" customWidth="1"/>
    <col min="1777" max="1777" width="48.5703125" style="4" customWidth="1"/>
    <col min="1778" max="1778" width="12.5703125" style="4" customWidth="1"/>
    <col min="1779" max="1779" width="13" style="4" customWidth="1"/>
    <col min="1780" max="1780" width="10.5703125" style="4" customWidth="1"/>
    <col min="1781" max="1781" width="12.5703125" style="4" customWidth="1"/>
    <col min="1782" max="1782" width="11.28515625" style="4" customWidth="1"/>
    <col min="1783" max="1783" width="15.28515625" style="4" customWidth="1"/>
    <col min="1784" max="1784" width="10.85546875" style="4" customWidth="1"/>
    <col min="1785" max="1785" width="13.85546875" style="4" bestFit="1" customWidth="1"/>
    <col min="1786" max="2031" width="9.140625" style="4"/>
    <col min="2032" max="2032" width="10.7109375" style="4" customWidth="1"/>
    <col min="2033" max="2033" width="48.5703125" style="4" customWidth="1"/>
    <col min="2034" max="2034" width="12.5703125" style="4" customWidth="1"/>
    <col min="2035" max="2035" width="13" style="4" customWidth="1"/>
    <col min="2036" max="2036" width="10.5703125" style="4" customWidth="1"/>
    <col min="2037" max="2037" width="12.5703125" style="4" customWidth="1"/>
    <col min="2038" max="2038" width="11.28515625" style="4" customWidth="1"/>
    <col min="2039" max="2039" width="15.28515625" style="4" customWidth="1"/>
    <col min="2040" max="2040" width="10.85546875" style="4" customWidth="1"/>
    <col min="2041" max="2041" width="13.85546875" style="4" bestFit="1" customWidth="1"/>
    <col min="2042" max="2287" width="9.140625" style="4"/>
    <col min="2288" max="2288" width="10.7109375" style="4" customWidth="1"/>
    <col min="2289" max="2289" width="48.5703125" style="4" customWidth="1"/>
    <col min="2290" max="2290" width="12.5703125" style="4" customWidth="1"/>
    <col min="2291" max="2291" width="13" style="4" customWidth="1"/>
    <col min="2292" max="2292" width="10.5703125" style="4" customWidth="1"/>
    <col min="2293" max="2293" width="12.5703125" style="4" customWidth="1"/>
    <col min="2294" max="2294" width="11.28515625" style="4" customWidth="1"/>
    <col min="2295" max="2295" width="15.28515625" style="4" customWidth="1"/>
    <col min="2296" max="2296" width="10.85546875" style="4" customWidth="1"/>
    <col min="2297" max="2297" width="13.85546875" style="4" bestFit="1" customWidth="1"/>
    <col min="2298" max="2543" width="9.140625" style="4"/>
    <col min="2544" max="2544" width="10.7109375" style="4" customWidth="1"/>
    <col min="2545" max="2545" width="48.5703125" style="4" customWidth="1"/>
    <col min="2546" max="2546" width="12.5703125" style="4" customWidth="1"/>
    <col min="2547" max="2547" width="13" style="4" customWidth="1"/>
    <col min="2548" max="2548" width="10.5703125" style="4" customWidth="1"/>
    <col min="2549" max="2549" width="12.5703125" style="4" customWidth="1"/>
    <col min="2550" max="2550" width="11.28515625" style="4" customWidth="1"/>
    <col min="2551" max="2551" width="15.28515625" style="4" customWidth="1"/>
    <col min="2552" max="2552" width="10.85546875" style="4" customWidth="1"/>
    <col min="2553" max="2553" width="13.85546875" style="4" bestFit="1" customWidth="1"/>
    <col min="2554" max="2799" width="9.140625" style="4"/>
    <col min="2800" max="2800" width="10.7109375" style="4" customWidth="1"/>
    <col min="2801" max="2801" width="48.5703125" style="4" customWidth="1"/>
    <col min="2802" max="2802" width="12.5703125" style="4" customWidth="1"/>
    <col min="2803" max="2803" width="13" style="4" customWidth="1"/>
    <col min="2804" max="2804" width="10.5703125" style="4" customWidth="1"/>
    <col min="2805" max="2805" width="12.5703125" style="4" customWidth="1"/>
    <col min="2806" max="2806" width="11.28515625" style="4" customWidth="1"/>
    <col min="2807" max="2807" width="15.28515625" style="4" customWidth="1"/>
    <col min="2808" max="2808" width="10.85546875" style="4" customWidth="1"/>
    <col min="2809" max="2809" width="13.85546875" style="4" bestFit="1" customWidth="1"/>
    <col min="2810" max="3055" width="9.140625" style="4"/>
    <col min="3056" max="3056" width="10.7109375" style="4" customWidth="1"/>
    <col min="3057" max="3057" width="48.5703125" style="4" customWidth="1"/>
    <col min="3058" max="3058" width="12.5703125" style="4" customWidth="1"/>
    <col min="3059" max="3059" width="13" style="4" customWidth="1"/>
    <col min="3060" max="3060" width="10.5703125" style="4" customWidth="1"/>
    <col min="3061" max="3061" width="12.5703125" style="4" customWidth="1"/>
    <col min="3062" max="3062" width="11.28515625" style="4" customWidth="1"/>
    <col min="3063" max="3063" width="15.28515625" style="4" customWidth="1"/>
    <col min="3064" max="3064" width="10.85546875" style="4" customWidth="1"/>
    <col min="3065" max="3065" width="13.85546875" style="4" bestFit="1" customWidth="1"/>
    <col min="3066" max="3311" width="9.140625" style="4"/>
    <col min="3312" max="3312" width="10.7109375" style="4" customWidth="1"/>
    <col min="3313" max="3313" width="48.5703125" style="4" customWidth="1"/>
    <col min="3314" max="3314" width="12.5703125" style="4" customWidth="1"/>
    <col min="3315" max="3315" width="13" style="4" customWidth="1"/>
    <col min="3316" max="3316" width="10.5703125" style="4" customWidth="1"/>
    <col min="3317" max="3317" width="12.5703125" style="4" customWidth="1"/>
    <col min="3318" max="3318" width="11.28515625" style="4" customWidth="1"/>
    <col min="3319" max="3319" width="15.28515625" style="4" customWidth="1"/>
    <col min="3320" max="3320" width="10.85546875" style="4" customWidth="1"/>
    <col min="3321" max="3321" width="13.85546875" style="4" bestFit="1" customWidth="1"/>
    <col min="3322" max="3567" width="9.140625" style="4"/>
    <col min="3568" max="3568" width="10.7109375" style="4" customWidth="1"/>
    <col min="3569" max="3569" width="48.5703125" style="4" customWidth="1"/>
    <col min="3570" max="3570" width="12.5703125" style="4" customWidth="1"/>
    <col min="3571" max="3571" width="13" style="4" customWidth="1"/>
    <col min="3572" max="3572" width="10.5703125" style="4" customWidth="1"/>
    <col min="3573" max="3573" width="12.5703125" style="4" customWidth="1"/>
    <col min="3574" max="3574" width="11.28515625" style="4" customWidth="1"/>
    <col min="3575" max="3575" width="15.28515625" style="4" customWidth="1"/>
    <col min="3576" max="3576" width="10.85546875" style="4" customWidth="1"/>
    <col min="3577" max="3577" width="13.85546875" style="4" bestFit="1" customWidth="1"/>
    <col min="3578" max="3823" width="9.140625" style="4"/>
    <col min="3824" max="3824" width="10.7109375" style="4" customWidth="1"/>
    <col min="3825" max="3825" width="48.5703125" style="4" customWidth="1"/>
    <col min="3826" max="3826" width="12.5703125" style="4" customWidth="1"/>
    <col min="3827" max="3827" width="13" style="4" customWidth="1"/>
    <col min="3828" max="3828" width="10.5703125" style="4" customWidth="1"/>
    <col min="3829" max="3829" width="12.5703125" style="4" customWidth="1"/>
    <col min="3830" max="3830" width="11.28515625" style="4" customWidth="1"/>
    <col min="3831" max="3831" width="15.28515625" style="4" customWidth="1"/>
    <col min="3832" max="3832" width="10.85546875" style="4" customWidth="1"/>
    <col min="3833" max="3833" width="13.85546875" style="4" bestFit="1" customWidth="1"/>
    <col min="3834" max="4079" width="9.140625" style="4"/>
    <col min="4080" max="4080" width="10.7109375" style="4" customWidth="1"/>
    <col min="4081" max="4081" width="48.5703125" style="4" customWidth="1"/>
    <col min="4082" max="4082" width="12.5703125" style="4" customWidth="1"/>
    <col min="4083" max="4083" width="13" style="4" customWidth="1"/>
    <col min="4084" max="4084" width="10.5703125" style="4" customWidth="1"/>
    <col min="4085" max="4085" width="12.5703125" style="4" customWidth="1"/>
    <col min="4086" max="4086" width="11.28515625" style="4" customWidth="1"/>
    <col min="4087" max="4087" width="15.28515625" style="4" customWidth="1"/>
    <col min="4088" max="4088" width="10.85546875" style="4" customWidth="1"/>
    <col min="4089" max="4089" width="13.85546875" style="4" bestFit="1" customWidth="1"/>
    <col min="4090" max="4335" width="9.140625" style="4"/>
    <col min="4336" max="4336" width="10.7109375" style="4" customWidth="1"/>
    <col min="4337" max="4337" width="48.5703125" style="4" customWidth="1"/>
    <col min="4338" max="4338" width="12.5703125" style="4" customWidth="1"/>
    <col min="4339" max="4339" width="13" style="4" customWidth="1"/>
    <col min="4340" max="4340" width="10.5703125" style="4" customWidth="1"/>
    <col min="4341" max="4341" width="12.5703125" style="4" customWidth="1"/>
    <col min="4342" max="4342" width="11.28515625" style="4" customWidth="1"/>
    <col min="4343" max="4343" width="15.28515625" style="4" customWidth="1"/>
    <col min="4344" max="4344" width="10.85546875" style="4" customWidth="1"/>
    <col min="4345" max="4345" width="13.85546875" style="4" bestFit="1" customWidth="1"/>
    <col min="4346" max="4591" width="9.140625" style="4"/>
    <col min="4592" max="4592" width="10.7109375" style="4" customWidth="1"/>
    <col min="4593" max="4593" width="48.5703125" style="4" customWidth="1"/>
    <col min="4594" max="4594" width="12.5703125" style="4" customWidth="1"/>
    <col min="4595" max="4595" width="13" style="4" customWidth="1"/>
    <col min="4596" max="4596" width="10.5703125" style="4" customWidth="1"/>
    <col min="4597" max="4597" width="12.5703125" style="4" customWidth="1"/>
    <col min="4598" max="4598" width="11.28515625" style="4" customWidth="1"/>
    <col min="4599" max="4599" width="15.28515625" style="4" customWidth="1"/>
    <col min="4600" max="4600" width="10.85546875" style="4" customWidth="1"/>
    <col min="4601" max="4601" width="13.85546875" style="4" bestFit="1" customWidth="1"/>
    <col min="4602" max="4847" width="9.140625" style="4"/>
    <col min="4848" max="4848" width="10.7109375" style="4" customWidth="1"/>
    <col min="4849" max="4849" width="48.5703125" style="4" customWidth="1"/>
    <col min="4850" max="4850" width="12.5703125" style="4" customWidth="1"/>
    <col min="4851" max="4851" width="13" style="4" customWidth="1"/>
    <col min="4852" max="4852" width="10.5703125" style="4" customWidth="1"/>
    <col min="4853" max="4853" width="12.5703125" style="4" customWidth="1"/>
    <col min="4854" max="4854" width="11.28515625" style="4" customWidth="1"/>
    <col min="4855" max="4855" width="15.28515625" style="4" customWidth="1"/>
    <col min="4856" max="4856" width="10.85546875" style="4" customWidth="1"/>
    <col min="4857" max="4857" width="13.85546875" style="4" bestFit="1" customWidth="1"/>
    <col min="4858" max="5103" width="9.140625" style="4"/>
    <col min="5104" max="5104" width="10.7109375" style="4" customWidth="1"/>
    <col min="5105" max="5105" width="48.5703125" style="4" customWidth="1"/>
    <col min="5106" max="5106" width="12.5703125" style="4" customWidth="1"/>
    <col min="5107" max="5107" width="13" style="4" customWidth="1"/>
    <col min="5108" max="5108" width="10.5703125" style="4" customWidth="1"/>
    <col min="5109" max="5109" width="12.5703125" style="4" customWidth="1"/>
    <col min="5110" max="5110" width="11.28515625" style="4" customWidth="1"/>
    <col min="5111" max="5111" width="15.28515625" style="4" customWidth="1"/>
    <col min="5112" max="5112" width="10.85546875" style="4" customWidth="1"/>
    <col min="5113" max="5113" width="13.85546875" style="4" bestFit="1" customWidth="1"/>
    <col min="5114" max="5359" width="9.140625" style="4"/>
    <col min="5360" max="5360" width="10.7109375" style="4" customWidth="1"/>
    <col min="5361" max="5361" width="48.5703125" style="4" customWidth="1"/>
    <col min="5362" max="5362" width="12.5703125" style="4" customWidth="1"/>
    <col min="5363" max="5363" width="13" style="4" customWidth="1"/>
    <col min="5364" max="5364" width="10.5703125" style="4" customWidth="1"/>
    <col min="5365" max="5365" width="12.5703125" style="4" customWidth="1"/>
    <col min="5366" max="5366" width="11.28515625" style="4" customWidth="1"/>
    <col min="5367" max="5367" width="15.28515625" style="4" customWidth="1"/>
    <col min="5368" max="5368" width="10.85546875" style="4" customWidth="1"/>
    <col min="5369" max="5369" width="13.85546875" style="4" bestFit="1" customWidth="1"/>
    <col min="5370" max="5615" width="9.140625" style="4"/>
    <col min="5616" max="5616" width="10.7109375" style="4" customWidth="1"/>
    <col min="5617" max="5617" width="48.5703125" style="4" customWidth="1"/>
    <col min="5618" max="5618" width="12.5703125" style="4" customWidth="1"/>
    <col min="5619" max="5619" width="13" style="4" customWidth="1"/>
    <col min="5620" max="5620" width="10.5703125" style="4" customWidth="1"/>
    <col min="5621" max="5621" width="12.5703125" style="4" customWidth="1"/>
    <col min="5622" max="5622" width="11.28515625" style="4" customWidth="1"/>
    <col min="5623" max="5623" width="15.28515625" style="4" customWidth="1"/>
    <col min="5624" max="5624" width="10.85546875" style="4" customWidth="1"/>
    <col min="5625" max="5625" width="13.85546875" style="4" bestFit="1" customWidth="1"/>
    <col min="5626" max="5871" width="9.140625" style="4"/>
    <col min="5872" max="5872" width="10.7109375" style="4" customWidth="1"/>
    <col min="5873" max="5873" width="48.5703125" style="4" customWidth="1"/>
    <col min="5874" max="5874" width="12.5703125" style="4" customWidth="1"/>
    <col min="5875" max="5875" width="13" style="4" customWidth="1"/>
    <col min="5876" max="5876" width="10.5703125" style="4" customWidth="1"/>
    <col min="5877" max="5877" width="12.5703125" style="4" customWidth="1"/>
    <col min="5878" max="5878" width="11.28515625" style="4" customWidth="1"/>
    <col min="5879" max="5879" width="15.28515625" style="4" customWidth="1"/>
    <col min="5880" max="5880" width="10.85546875" style="4" customWidth="1"/>
    <col min="5881" max="5881" width="13.85546875" style="4" bestFit="1" customWidth="1"/>
    <col min="5882" max="6127" width="9.140625" style="4"/>
    <col min="6128" max="6128" width="10.7109375" style="4" customWidth="1"/>
    <col min="6129" max="6129" width="48.5703125" style="4" customWidth="1"/>
    <col min="6130" max="6130" width="12.5703125" style="4" customWidth="1"/>
    <col min="6131" max="6131" width="13" style="4" customWidth="1"/>
    <col min="6132" max="6132" width="10.5703125" style="4" customWidth="1"/>
    <col min="6133" max="6133" width="12.5703125" style="4" customWidth="1"/>
    <col min="6134" max="6134" width="11.28515625" style="4" customWidth="1"/>
    <col min="6135" max="6135" width="15.28515625" style="4" customWidth="1"/>
    <col min="6136" max="6136" width="10.85546875" style="4" customWidth="1"/>
    <col min="6137" max="6137" width="13.85546875" style="4" bestFit="1" customWidth="1"/>
    <col min="6138" max="6383" width="9.140625" style="4"/>
    <col min="6384" max="6384" width="10.7109375" style="4" customWidth="1"/>
    <col min="6385" max="6385" width="48.5703125" style="4" customWidth="1"/>
    <col min="6386" max="6386" width="12.5703125" style="4" customWidth="1"/>
    <col min="6387" max="6387" width="13" style="4" customWidth="1"/>
    <col min="6388" max="6388" width="10.5703125" style="4" customWidth="1"/>
    <col min="6389" max="6389" width="12.5703125" style="4" customWidth="1"/>
    <col min="6390" max="6390" width="11.28515625" style="4" customWidth="1"/>
    <col min="6391" max="6391" width="15.28515625" style="4" customWidth="1"/>
    <col min="6392" max="6392" width="10.85546875" style="4" customWidth="1"/>
    <col min="6393" max="6393" width="13.85546875" style="4" bestFit="1" customWidth="1"/>
    <col min="6394" max="6639" width="9.140625" style="4"/>
    <col min="6640" max="6640" width="10.7109375" style="4" customWidth="1"/>
    <col min="6641" max="6641" width="48.5703125" style="4" customWidth="1"/>
    <col min="6642" max="6642" width="12.5703125" style="4" customWidth="1"/>
    <col min="6643" max="6643" width="13" style="4" customWidth="1"/>
    <col min="6644" max="6644" width="10.5703125" style="4" customWidth="1"/>
    <col min="6645" max="6645" width="12.5703125" style="4" customWidth="1"/>
    <col min="6646" max="6646" width="11.28515625" style="4" customWidth="1"/>
    <col min="6647" max="6647" width="15.28515625" style="4" customWidth="1"/>
    <col min="6648" max="6648" width="10.85546875" style="4" customWidth="1"/>
    <col min="6649" max="6649" width="13.85546875" style="4" bestFit="1" customWidth="1"/>
    <col min="6650" max="6895" width="9.140625" style="4"/>
    <col min="6896" max="6896" width="10.7109375" style="4" customWidth="1"/>
    <col min="6897" max="6897" width="48.5703125" style="4" customWidth="1"/>
    <col min="6898" max="6898" width="12.5703125" style="4" customWidth="1"/>
    <col min="6899" max="6899" width="13" style="4" customWidth="1"/>
    <col min="6900" max="6900" width="10.5703125" style="4" customWidth="1"/>
    <col min="6901" max="6901" width="12.5703125" style="4" customWidth="1"/>
    <col min="6902" max="6902" width="11.28515625" style="4" customWidth="1"/>
    <col min="6903" max="6903" width="15.28515625" style="4" customWidth="1"/>
    <col min="6904" max="6904" width="10.85546875" style="4" customWidth="1"/>
    <col min="6905" max="6905" width="13.85546875" style="4" bestFit="1" customWidth="1"/>
    <col min="6906" max="7151" width="9.140625" style="4"/>
    <col min="7152" max="7152" width="10.7109375" style="4" customWidth="1"/>
    <col min="7153" max="7153" width="48.5703125" style="4" customWidth="1"/>
    <col min="7154" max="7154" width="12.5703125" style="4" customWidth="1"/>
    <col min="7155" max="7155" width="13" style="4" customWidth="1"/>
    <col min="7156" max="7156" width="10.5703125" style="4" customWidth="1"/>
    <col min="7157" max="7157" width="12.5703125" style="4" customWidth="1"/>
    <col min="7158" max="7158" width="11.28515625" style="4" customWidth="1"/>
    <col min="7159" max="7159" width="15.28515625" style="4" customWidth="1"/>
    <col min="7160" max="7160" width="10.85546875" style="4" customWidth="1"/>
    <col min="7161" max="7161" width="13.85546875" style="4" bestFit="1" customWidth="1"/>
    <col min="7162" max="7407" width="9.140625" style="4"/>
    <col min="7408" max="7408" width="10.7109375" style="4" customWidth="1"/>
    <col min="7409" max="7409" width="48.5703125" style="4" customWidth="1"/>
    <col min="7410" max="7410" width="12.5703125" style="4" customWidth="1"/>
    <col min="7411" max="7411" width="13" style="4" customWidth="1"/>
    <col min="7412" max="7412" width="10.5703125" style="4" customWidth="1"/>
    <col min="7413" max="7413" width="12.5703125" style="4" customWidth="1"/>
    <col min="7414" max="7414" width="11.28515625" style="4" customWidth="1"/>
    <col min="7415" max="7415" width="15.28515625" style="4" customWidth="1"/>
    <col min="7416" max="7416" width="10.85546875" style="4" customWidth="1"/>
    <col min="7417" max="7417" width="13.85546875" style="4" bestFit="1" customWidth="1"/>
    <col min="7418" max="7663" width="9.140625" style="4"/>
    <col min="7664" max="7664" width="10.7109375" style="4" customWidth="1"/>
    <col min="7665" max="7665" width="48.5703125" style="4" customWidth="1"/>
    <col min="7666" max="7666" width="12.5703125" style="4" customWidth="1"/>
    <col min="7667" max="7667" width="13" style="4" customWidth="1"/>
    <col min="7668" max="7668" width="10.5703125" style="4" customWidth="1"/>
    <col min="7669" max="7669" width="12.5703125" style="4" customWidth="1"/>
    <col min="7670" max="7670" width="11.28515625" style="4" customWidth="1"/>
    <col min="7671" max="7671" width="15.28515625" style="4" customWidth="1"/>
    <col min="7672" max="7672" width="10.85546875" style="4" customWidth="1"/>
    <col min="7673" max="7673" width="13.85546875" style="4" bestFit="1" customWidth="1"/>
    <col min="7674" max="7919" width="9.140625" style="4"/>
    <col min="7920" max="7920" width="10.7109375" style="4" customWidth="1"/>
    <col min="7921" max="7921" width="48.5703125" style="4" customWidth="1"/>
    <col min="7922" max="7922" width="12.5703125" style="4" customWidth="1"/>
    <col min="7923" max="7923" width="13" style="4" customWidth="1"/>
    <col min="7924" max="7924" width="10.5703125" style="4" customWidth="1"/>
    <col min="7925" max="7925" width="12.5703125" style="4" customWidth="1"/>
    <col min="7926" max="7926" width="11.28515625" style="4" customWidth="1"/>
    <col min="7927" max="7927" width="15.28515625" style="4" customWidth="1"/>
    <col min="7928" max="7928" width="10.85546875" style="4" customWidth="1"/>
    <col min="7929" max="7929" width="13.85546875" style="4" bestFit="1" customWidth="1"/>
    <col min="7930" max="8175" width="9.140625" style="4"/>
    <col min="8176" max="8176" width="10.7109375" style="4" customWidth="1"/>
    <col min="8177" max="8177" width="48.5703125" style="4" customWidth="1"/>
    <col min="8178" max="8178" width="12.5703125" style="4" customWidth="1"/>
    <col min="8179" max="8179" width="13" style="4" customWidth="1"/>
    <col min="8180" max="8180" width="10.5703125" style="4" customWidth="1"/>
    <col min="8181" max="8181" width="12.5703125" style="4" customWidth="1"/>
    <col min="8182" max="8182" width="11.28515625" style="4" customWidth="1"/>
    <col min="8183" max="8183" width="15.28515625" style="4" customWidth="1"/>
    <col min="8184" max="8184" width="10.85546875" style="4" customWidth="1"/>
    <col min="8185" max="8185" width="13.85546875" style="4" bestFit="1" customWidth="1"/>
    <col min="8186" max="8431" width="9.140625" style="4"/>
    <col min="8432" max="8432" width="10.7109375" style="4" customWidth="1"/>
    <col min="8433" max="8433" width="48.5703125" style="4" customWidth="1"/>
    <col min="8434" max="8434" width="12.5703125" style="4" customWidth="1"/>
    <col min="8435" max="8435" width="13" style="4" customWidth="1"/>
    <col min="8436" max="8436" width="10.5703125" style="4" customWidth="1"/>
    <col min="8437" max="8437" width="12.5703125" style="4" customWidth="1"/>
    <col min="8438" max="8438" width="11.28515625" style="4" customWidth="1"/>
    <col min="8439" max="8439" width="15.28515625" style="4" customWidth="1"/>
    <col min="8440" max="8440" width="10.85546875" style="4" customWidth="1"/>
    <col min="8441" max="8441" width="13.85546875" style="4" bestFit="1" customWidth="1"/>
    <col min="8442" max="8687" width="9.140625" style="4"/>
    <col min="8688" max="8688" width="10.7109375" style="4" customWidth="1"/>
    <col min="8689" max="8689" width="48.5703125" style="4" customWidth="1"/>
    <col min="8690" max="8690" width="12.5703125" style="4" customWidth="1"/>
    <col min="8691" max="8691" width="13" style="4" customWidth="1"/>
    <col min="8692" max="8692" width="10.5703125" style="4" customWidth="1"/>
    <col min="8693" max="8693" width="12.5703125" style="4" customWidth="1"/>
    <col min="8694" max="8694" width="11.28515625" style="4" customWidth="1"/>
    <col min="8695" max="8695" width="15.28515625" style="4" customWidth="1"/>
    <col min="8696" max="8696" width="10.85546875" style="4" customWidth="1"/>
    <col min="8697" max="8697" width="13.85546875" style="4" bestFit="1" customWidth="1"/>
    <col min="8698" max="8943" width="9.140625" style="4"/>
    <col min="8944" max="8944" width="10.7109375" style="4" customWidth="1"/>
    <col min="8945" max="8945" width="48.5703125" style="4" customWidth="1"/>
    <col min="8946" max="8946" width="12.5703125" style="4" customWidth="1"/>
    <col min="8947" max="8947" width="13" style="4" customWidth="1"/>
    <col min="8948" max="8948" width="10.5703125" style="4" customWidth="1"/>
    <col min="8949" max="8949" width="12.5703125" style="4" customWidth="1"/>
    <col min="8950" max="8950" width="11.28515625" style="4" customWidth="1"/>
    <col min="8951" max="8951" width="15.28515625" style="4" customWidth="1"/>
    <col min="8952" max="8952" width="10.85546875" style="4" customWidth="1"/>
    <col min="8953" max="8953" width="13.85546875" style="4" bestFit="1" customWidth="1"/>
    <col min="8954" max="9199" width="9.140625" style="4"/>
    <col min="9200" max="9200" width="10.7109375" style="4" customWidth="1"/>
    <col min="9201" max="9201" width="48.5703125" style="4" customWidth="1"/>
    <col min="9202" max="9202" width="12.5703125" style="4" customWidth="1"/>
    <col min="9203" max="9203" width="13" style="4" customWidth="1"/>
    <col min="9204" max="9204" width="10.5703125" style="4" customWidth="1"/>
    <col min="9205" max="9205" width="12.5703125" style="4" customWidth="1"/>
    <col min="9206" max="9206" width="11.28515625" style="4" customWidth="1"/>
    <col min="9207" max="9207" width="15.28515625" style="4" customWidth="1"/>
    <col min="9208" max="9208" width="10.85546875" style="4" customWidth="1"/>
    <col min="9209" max="9209" width="13.85546875" style="4" bestFit="1" customWidth="1"/>
    <col min="9210" max="9455" width="9.140625" style="4"/>
    <col min="9456" max="9456" width="10.7109375" style="4" customWidth="1"/>
    <col min="9457" max="9457" width="48.5703125" style="4" customWidth="1"/>
    <col min="9458" max="9458" width="12.5703125" style="4" customWidth="1"/>
    <col min="9459" max="9459" width="13" style="4" customWidth="1"/>
    <col min="9460" max="9460" width="10.5703125" style="4" customWidth="1"/>
    <col min="9461" max="9461" width="12.5703125" style="4" customWidth="1"/>
    <col min="9462" max="9462" width="11.28515625" style="4" customWidth="1"/>
    <col min="9463" max="9463" width="15.28515625" style="4" customWidth="1"/>
    <col min="9464" max="9464" width="10.85546875" style="4" customWidth="1"/>
    <col min="9465" max="9465" width="13.85546875" style="4" bestFit="1" customWidth="1"/>
    <col min="9466" max="9711" width="9.140625" style="4"/>
    <col min="9712" max="9712" width="10.7109375" style="4" customWidth="1"/>
    <col min="9713" max="9713" width="48.5703125" style="4" customWidth="1"/>
    <col min="9714" max="9714" width="12.5703125" style="4" customWidth="1"/>
    <col min="9715" max="9715" width="13" style="4" customWidth="1"/>
    <col min="9716" max="9716" width="10.5703125" style="4" customWidth="1"/>
    <col min="9717" max="9717" width="12.5703125" style="4" customWidth="1"/>
    <col min="9718" max="9718" width="11.28515625" style="4" customWidth="1"/>
    <col min="9719" max="9719" width="15.28515625" style="4" customWidth="1"/>
    <col min="9720" max="9720" width="10.85546875" style="4" customWidth="1"/>
    <col min="9721" max="9721" width="13.85546875" style="4" bestFit="1" customWidth="1"/>
    <col min="9722" max="9967" width="9.140625" style="4"/>
    <col min="9968" max="9968" width="10.7109375" style="4" customWidth="1"/>
    <col min="9969" max="9969" width="48.5703125" style="4" customWidth="1"/>
    <col min="9970" max="9970" width="12.5703125" style="4" customWidth="1"/>
    <col min="9971" max="9971" width="13" style="4" customWidth="1"/>
    <col min="9972" max="9972" width="10.5703125" style="4" customWidth="1"/>
    <col min="9973" max="9973" width="12.5703125" style="4" customWidth="1"/>
    <col min="9974" max="9974" width="11.28515625" style="4" customWidth="1"/>
    <col min="9975" max="9975" width="15.28515625" style="4" customWidth="1"/>
    <col min="9976" max="9976" width="10.85546875" style="4" customWidth="1"/>
    <col min="9977" max="9977" width="13.85546875" style="4" bestFit="1" customWidth="1"/>
    <col min="9978" max="10223" width="9.140625" style="4"/>
    <col min="10224" max="10224" width="10.7109375" style="4" customWidth="1"/>
    <col min="10225" max="10225" width="48.5703125" style="4" customWidth="1"/>
    <col min="10226" max="10226" width="12.5703125" style="4" customWidth="1"/>
    <col min="10227" max="10227" width="13" style="4" customWidth="1"/>
    <col min="10228" max="10228" width="10.5703125" style="4" customWidth="1"/>
    <col min="10229" max="10229" width="12.5703125" style="4" customWidth="1"/>
    <col min="10230" max="10230" width="11.28515625" style="4" customWidth="1"/>
    <col min="10231" max="10231" width="15.28515625" style="4" customWidth="1"/>
    <col min="10232" max="10232" width="10.85546875" style="4" customWidth="1"/>
    <col min="10233" max="10233" width="13.85546875" style="4" bestFit="1" customWidth="1"/>
    <col min="10234" max="10479" width="9.140625" style="4"/>
    <col min="10480" max="10480" width="10.7109375" style="4" customWidth="1"/>
    <col min="10481" max="10481" width="48.5703125" style="4" customWidth="1"/>
    <col min="10482" max="10482" width="12.5703125" style="4" customWidth="1"/>
    <col min="10483" max="10483" width="13" style="4" customWidth="1"/>
    <col min="10484" max="10484" width="10.5703125" style="4" customWidth="1"/>
    <col min="10485" max="10485" width="12.5703125" style="4" customWidth="1"/>
    <col min="10486" max="10486" width="11.28515625" style="4" customWidth="1"/>
    <col min="10487" max="10487" width="15.28515625" style="4" customWidth="1"/>
    <col min="10488" max="10488" width="10.85546875" style="4" customWidth="1"/>
    <col min="10489" max="10489" width="13.85546875" style="4" bestFit="1" customWidth="1"/>
    <col min="10490" max="10735" width="9.140625" style="4"/>
    <col min="10736" max="10736" width="10.7109375" style="4" customWidth="1"/>
    <col min="10737" max="10737" width="48.5703125" style="4" customWidth="1"/>
    <col min="10738" max="10738" width="12.5703125" style="4" customWidth="1"/>
    <col min="10739" max="10739" width="13" style="4" customWidth="1"/>
    <col min="10740" max="10740" width="10.5703125" style="4" customWidth="1"/>
    <col min="10741" max="10741" width="12.5703125" style="4" customWidth="1"/>
    <col min="10742" max="10742" width="11.28515625" style="4" customWidth="1"/>
    <col min="10743" max="10743" width="15.28515625" style="4" customWidth="1"/>
    <col min="10744" max="10744" width="10.85546875" style="4" customWidth="1"/>
    <col min="10745" max="10745" width="13.85546875" style="4" bestFit="1" customWidth="1"/>
    <col min="10746" max="10991" width="9.140625" style="4"/>
    <col min="10992" max="10992" width="10.7109375" style="4" customWidth="1"/>
    <col min="10993" max="10993" width="48.5703125" style="4" customWidth="1"/>
    <col min="10994" max="10994" width="12.5703125" style="4" customWidth="1"/>
    <col min="10995" max="10995" width="13" style="4" customWidth="1"/>
    <col min="10996" max="10996" width="10.5703125" style="4" customWidth="1"/>
    <col min="10997" max="10997" width="12.5703125" style="4" customWidth="1"/>
    <col min="10998" max="10998" width="11.28515625" style="4" customWidth="1"/>
    <col min="10999" max="10999" width="15.28515625" style="4" customWidth="1"/>
    <col min="11000" max="11000" width="10.85546875" style="4" customWidth="1"/>
    <col min="11001" max="11001" width="13.85546875" style="4" bestFit="1" customWidth="1"/>
    <col min="11002" max="11247" width="9.140625" style="4"/>
    <col min="11248" max="11248" width="10.7109375" style="4" customWidth="1"/>
    <col min="11249" max="11249" width="48.5703125" style="4" customWidth="1"/>
    <col min="11250" max="11250" width="12.5703125" style="4" customWidth="1"/>
    <col min="11251" max="11251" width="13" style="4" customWidth="1"/>
    <col min="11252" max="11252" width="10.5703125" style="4" customWidth="1"/>
    <col min="11253" max="11253" width="12.5703125" style="4" customWidth="1"/>
    <col min="11254" max="11254" width="11.28515625" style="4" customWidth="1"/>
    <col min="11255" max="11255" width="15.28515625" style="4" customWidth="1"/>
    <col min="11256" max="11256" width="10.85546875" style="4" customWidth="1"/>
    <col min="11257" max="11257" width="13.85546875" style="4" bestFit="1" customWidth="1"/>
    <col min="11258" max="11503" width="9.140625" style="4"/>
    <col min="11504" max="11504" width="10.7109375" style="4" customWidth="1"/>
    <col min="11505" max="11505" width="48.5703125" style="4" customWidth="1"/>
    <col min="11506" max="11506" width="12.5703125" style="4" customWidth="1"/>
    <col min="11507" max="11507" width="13" style="4" customWidth="1"/>
    <col min="11508" max="11508" width="10.5703125" style="4" customWidth="1"/>
    <col min="11509" max="11509" width="12.5703125" style="4" customWidth="1"/>
    <col min="11510" max="11510" width="11.28515625" style="4" customWidth="1"/>
    <col min="11511" max="11511" width="15.28515625" style="4" customWidth="1"/>
    <col min="11512" max="11512" width="10.85546875" style="4" customWidth="1"/>
    <col min="11513" max="11513" width="13.85546875" style="4" bestFit="1" customWidth="1"/>
    <col min="11514" max="11759" width="9.140625" style="4"/>
    <col min="11760" max="11760" width="10.7109375" style="4" customWidth="1"/>
    <col min="11761" max="11761" width="48.5703125" style="4" customWidth="1"/>
    <col min="11762" max="11762" width="12.5703125" style="4" customWidth="1"/>
    <col min="11763" max="11763" width="13" style="4" customWidth="1"/>
    <col min="11764" max="11764" width="10.5703125" style="4" customWidth="1"/>
    <col min="11765" max="11765" width="12.5703125" style="4" customWidth="1"/>
    <col min="11766" max="11766" width="11.28515625" style="4" customWidth="1"/>
    <col min="11767" max="11767" width="15.28515625" style="4" customWidth="1"/>
    <col min="11768" max="11768" width="10.85546875" style="4" customWidth="1"/>
    <col min="11769" max="11769" width="13.85546875" style="4" bestFit="1" customWidth="1"/>
    <col min="11770" max="12015" width="9.140625" style="4"/>
    <col min="12016" max="12016" width="10.7109375" style="4" customWidth="1"/>
    <col min="12017" max="12017" width="48.5703125" style="4" customWidth="1"/>
    <col min="12018" max="12018" width="12.5703125" style="4" customWidth="1"/>
    <col min="12019" max="12019" width="13" style="4" customWidth="1"/>
    <col min="12020" max="12020" width="10.5703125" style="4" customWidth="1"/>
    <col min="12021" max="12021" width="12.5703125" style="4" customWidth="1"/>
    <col min="12022" max="12022" width="11.28515625" style="4" customWidth="1"/>
    <col min="12023" max="12023" width="15.28515625" style="4" customWidth="1"/>
    <col min="12024" max="12024" width="10.85546875" style="4" customWidth="1"/>
    <col min="12025" max="12025" width="13.85546875" style="4" bestFit="1" customWidth="1"/>
    <col min="12026" max="12271" width="9.140625" style="4"/>
    <col min="12272" max="12272" width="10.7109375" style="4" customWidth="1"/>
    <col min="12273" max="12273" width="48.5703125" style="4" customWidth="1"/>
    <col min="12274" max="12274" width="12.5703125" style="4" customWidth="1"/>
    <col min="12275" max="12275" width="13" style="4" customWidth="1"/>
    <col min="12276" max="12276" width="10.5703125" style="4" customWidth="1"/>
    <col min="12277" max="12277" width="12.5703125" style="4" customWidth="1"/>
    <col min="12278" max="12278" width="11.28515625" style="4" customWidth="1"/>
    <col min="12279" max="12279" width="15.28515625" style="4" customWidth="1"/>
    <col min="12280" max="12280" width="10.85546875" style="4" customWidth="1"/>
    <col min="12281" max="12281" width="13.85546875" style="4" bestFit="1" customWidth="1"/>
    <col min="12282" max="12527" width="9.140625" style="4"/>
    <col min="12528" max="12528" width="10.7109375" style="4" customWidth="1"/>
    <col min="12529" max="12529" width="48.5703125" style="4" customWidth="1"/>
    <col min="12530" max="12530" width="12.5703125" style="4" customWidth="1"/>
    <col min="12531" max="12531" width="13" style="4" customWidth="1"/>
    <col min="12532" max="12532" width="10.5703125" style="4" customWidth="1"/>
    <col min="12533" max="12533" width="12.5703125" style="4" customWidth="1"/>
    <col min="12534" max="12534" width="11.28515625" style="4" customWidth="1"/>
    <col min="12535" max="12535" width="15.28515625" style="4" customWidth="1"/>
    <col min="12536" max="12536" width="10.85546875" style="4" customWidth="1"/>
    <col min="12537" max="12537" width="13.85546875" style="4" bestFit="1" customWidth="1"/>
    <col min="12538" max="12783" width="9.140625" style="4"/>
    <col min="12784" max="12784" width="10.7109375" style="4" customWidth="1"/>
    <col min="12785" max="12785" width="48.5703125" style="4" customWidth="1"/>
    <col min="12786" max="12786" width="12.5703125" style="4" customWidth="1"/>
    <col min="12787" max="12787" width="13" style="4" customWidth="1"/>
    <col min="12788" max="12788" width="10.5703125" style="4" customWidth="1"/>
    <col min="12789" max="12789" width="12.5703125" style="4" customWidth="1"/>
    <col min="12790" max="12790" width="11.28515625" style="4" customWidth="1"/>
    <col min="12791" max="12791" width="15.28515625" style="4" customWidth="1"/>
    <col min="12792" max="12792" width="10.85546875" style="4" customWidth="1"/>
    <col min="12793" max="12793" width="13.85546875" style="4" bestFit="1" customWidth="1"/>
    <col min="12794" max="13039" width="9.140625" style="4"/>
    <col min="13040" max="13040" width="10.7109375" style="4" customWidth="1"/>
    <col min="13041" max="13041" width="48.5703125" style="4" customWidth="1"/>
    <col min="13042" max="13042" width="12.5703125" style="4" customWidth="1"/>
    <col min="13043" max="13043" width="13" style="4" customWidth="1"/>
    <col min="13044" max="13044" width="10.5703125" style="4" customWidth="1"/>
    <col min="13045" max="13045" width="12.5703125" style="4" customWidth="1"/>
    <col min="13046" max="13046" width="11.28515625" style="4" customWidth="1"/>
    <col min="13047" max="13047" width="15.28515625" style="4" customWidth="1"/>
    <col min="13048" max="13048" width="10.85546875" style="4" customWidth="1"/>
    <col min="13049" max="13049" width="13.85546875" style="4" bestFit="1" customWidth="1"/>
    <col min="13050" max="13295" width="9.140625" style="4"/>
    <col min="13296" max="13296" width="10.7109375" style="4" customWidth="1"/>
    <col min="13297" max="13297" width="48.5703125" style="4" customWidth="1"/>
    <col min="13298" max="13298" width="12.5703125" style="4" customWidth="1"/>
    <col min="13299" max="13299" width="13" style="4" customWidth="1"/>
    <col min="13300" max="13300" width="10.5703125" style="4" customWidth="1"/>
    <col min="13301" max="13301" width="12.5703125" style="4" customWidth="1"/>
    <col min="13302" max="13302" width="11.28515625" style="4" customWidth="1"/>
    <col min="13303" max="13303" width="15.28515625" style="4" customWidth="1"/>
    <col min="13304" max="13304" width="10.85546875" style="4" customWidth="1"/>
    <col min="13305" max="13305" width="13.85546875" style="4" bestFit="1" customWidth="1"/>
    <col min="13306" max="13551" width="9.140625" style="4"/>
    <col min="13552" max="13552" width="10.7109375" style="4" customWidth="1"/>
    <col min="13553" max="13553" width="48.5703125" style="4" customWidth="1"/>
    <col min="13554" max="13554" width="12.5703125" style="4" customWidth="1"/>
    <col min="13555" max="13555" width="13" style="4" customWidth="1"/>
    <col min="13556" max="13556" width="10.5703125" style="4" customWidth="1"/>
    <col min="13557" max="13557" width="12.5703125" style="4" customWidth="1"/>
    <col min="13558" max="13558" width="11.28515625" style="4" customWidth="1"/>
    <col min="13559" max="13559" width="15.28515625" style="4" customWidth="1"/>
    <col min="13560" max="13560" width="10.85546875" style="4" customWidth="1"/>
    <col min="13561" max="13561" width="13.85546875" style="4" bestFit="1" customWidth="1"/>
    <col min="13562" max="13807" width="9.140625" style="4"/>
    <col min="13808" max="13808" width="10.7109375" style="4" customWidth="1"/>
    <col min="13809" max="13809" width="48.5703125" style="4" customWidth="1"/>
    <col min="13810" max="13810" width="12.5703125" style="4" customWidth="1"/>
    <col min="13811" max="13811" width="13" style="4" customWidth="1"/>
    <col min="13812" max="13812" width="10.5703125" style="4" customWidth="1"/>
    <col min="13813" max="13813" width="12.5703125" style="4" customWidth="1"/>
    <col min="13814" max="13814" width="11.28515625" style="4" customWidth="1"/>
    <col min="13815" max="13815" width="15.28515625" style="4" customWidth="1"/>
    <col min="13816" max="13816" width="10.85546875" style="4" customWidth="1"/>
    <col min="13817" max="13817" width="13.85546875" style="4" bestFit="1" customWidth="1"/>
    <col min="13818" max="14063" width="9.140625" style="4"/>
    <col min="14064" max="14064" width="10.7109375" style="4" customWidth="1"/>
    <col min="14065" max="14065" width="48.5703125" style="4" customWidth="1"/>
    <col min="14066" max="14066" width="12.5703125" style="4" customWidth="1"/>
    <col min="14067" max="14067" width="13" style="4" customWidth="1"/>
    <col min="14068" max="14068" width="10.5703125" style="4" customWidth="1"/>
    <col min="14069" max="14069" width="12.5703125" style="4" customWidth="1"/>
    <col min="14070" max="14070" width="11.28515625" style="4" customWidth="1"/>
    <col min="14071" max="14071" width="15.28515625" style="4" customWidth="1"/>
    <col min="14072" max="14072" width="10.85546875" style="4" customWidth="1"/>
    <col min="14073" max="14073" width="13.85546875" style="4" bestFit="1" customWidth="1"/>
    <col min="14074" max="14319" width="9.140625" style="4"/>
    <col min="14320" max="14320" width="10.7109375" style="4" customWidth="1"/>
    <col min="14321" max="14321" width="48.5703125" style="4" customWidth="1"/>
    <col min="14322" max="14322" width="12.5703125" style="4" customWidth="1"/>
    <col min="14323" max="14323" width="13" style="4" customWidth="1"/>
    <col min="14324" max="14324" width="10.5703125" style="4" customWidth="1"/>
    <col min="14325" max="14325" width="12.5703125" style="4" customWidth="1"/>
    <col min="14326" max="14326" width="11.28515625" style="4" customWidth="1"/>
    <col min="14327" max="14327" width="15.28515625" style="4" customWidth="1"/>
    <col min="14328" max="14328" width="10.85546875" style="4" customWidth="1"/>
    <col min="14329" max="14329" width="13.85546875" style="4" bestFit="1" customWidth="1"/>
    <col min="14330" max="14575" width="9.140625" style="4"/>
    <col min="14576" max="14576" width="10.7109375" style="4" customWidth="1"/>
    <col min="14577" max="14577" width="48.5703125" style="4" customWidth="1"/>
    <col min="14578" max="14578" width="12.5703125" style="4" customWidth="1"/>
    <col min="14579" max="14579" width="13" style="4" customWidth="1"/>
    <col min="14580" max="14580" width="10.5703125" style="4" customWidth="1"/>
    <col min="14581" max="14581" width="12.5703125" style="4" customWidth="1"/>
    <col min="14582" max="14582" width="11.28515625" style="4" customWidth="1"/>
    <col min="14583" max="14583" width="15.28515625" style="4" customWidth="1"/>
    <col min="14584" max="14584" width="10.85546875" style="4" customWidth="1"/>
    <col min="14585" max="14585" width="13.85546875" style="4" bestFit="1" customWidth="1"/>
    <col min="14586" max="14831" width="9.140625" style="4"/>
    <col min="14832" max="14832" width="10.7109375" style="4" customWidth="1"/>
    <col min="14833" max="14833" width="48.5703125" style="4" customWidth="1"/>
    <col min="14834" max="14834" width="12.5703125" style="4" customWidth="1"/>
    <col min="14835" max="14835" width="13" style="4" customWidth="1"/>
    <col min="14836" max="14836" width="10.5703125" style="4" customWidth="1"/>
    <col min="14837" max="14837" width="12.5703125" style="4" customWidth="1"/>
    <col min="14838" max="14838" width="11.28515625" style="4" customWidth="1"/>
    <col min="14839" max="14839" width="15.28515625" style="4" customWidth="1"/>
    <col min="14840" max="14840" width="10.85546875" style="4" customWidth="1"/>
    <col min="14841" max="14841" width="13.85546875" style="4" bestFit="1" customWidth="1"/>
    <col min="14842" max="15087" width="9.140625" style="4"/>
    <col min="15088" max="15088" width="10.7109375" style="4" customWidth="1"/>
    <col min="15089" max="15089" width="48.5703125" style="4" customWidth="1"/>
    <col min="15090" max="15090" width="12.5703125" style="4" customWidth="1"/>
    <col min="15091" max="15091" width="13" style="4" customWidth="1"/>
    <col min="15092" max="15092" width="10.5703125" style="4" customWidth="1"/>
    <col min="15093" max="15093" width="12.5703125" style="4" customWidth="1"/>
    <col min="15094" max="15094" width="11.28515625" style="4" customWidth="1"/>
    <col min="15095" max="15095" width="15.28515625" style="4" customWidth="1"/>
    <col min="15096" max="15096" width="10.85546875" style="4" customWidth="1"/>
    <col min="15097" max="15097" width="13.85546875" style="4" bestFit="1" customWidth="1"/>
    <col min="15098" max="15343" width="9.140625" style="4"/>
    <col min="15344" max="15344" width="10.7109375" style="4" customWidth="1"/>
    <col min="15345" max="15345" width="48.5703125" style="4" customWidth="1"/>
    <col min="15346" max="15346" width="12.5703125" style="4" customWidth="1"/>
    <col min="15347" max="15347" width="13" style="4" customWidth="1"/>
    <col min="15348" max="15348" width="10.5703125" style="4" customWidth="1"/>
    <col min="15349" max="15349" width="12.5703125" style="4" customWidth="1"/>
    <col min="15350" max="15350" width="11.28515625" style="4" customWidth="1"/>
    <col min="15351" max="15351" width="15.28515625" style="4" customWidth="1"/>
    <col min="15352" max="15352" width="10.85546875" style="4" customWidth="1"/>
    <col min="15353" max="15353" width="13.85546875" style="4" bestFit="1" customWidth="1"/>
    <col min="15354" max="15599" width="9.140625" style="4"/>
    <col min="15600" max="15600" width="10.7109375" style="4" customWidth="1"/>
    <col min="15601" max="15601" width="48.5703125" style="4" customWidth="1"/>
    <col min="15602" max="15602" width="12.5703125" style="4" customWidth="1"/>
    <col min="15603" max="15603" width="13" style="4" customWidth="1"/>
    <col min="15604" max="15604" width="10.5703125" style="4" customWidth="1"/>
    <col min="15605" max="15605" width="12.5703125" style="4" customWidth="1"/>
    <col min="15606" max="15606" width="11.28515625" style="4" customWidth="1"/>
    <col min="15607" max="15607" width="15.28515625" style="4" customWidth="1"/>
    <col min="15608" max="15608" width="10.85546875" style="4" customWidth="1"/>
    <col min="15609" max="15609" width="13.85546875" style="4" bestFit="1" customWidth="1"/>
    <col min="15610" max="15855" width="9.140625" style="4"/>
    <col min="15856" max="15856" width="10.7109375" style="4" customWidth="1"/>
    <col min="15857" max="15857" width="48.5703125" style="4" customWidth="1"/>
    <col min="15858" max="15858" width="12.5703125" style="4" customWidth="1"/>
    <col min="15859" max="15859" width="13" style="4" customWidth="1"/>
    <col min="15860" max="15860" width="10.5703125" style="4" customWidth="1"/>
    <col min="15861" max="15861" width="12.5703125" style="4" customWidth="1"/>
    <col min="15862" max="15862" width="11.28515625" style="4" customWidth="1"/>
    <col min="15863" max="15863" width="15.28515625" style="4" customWidth="1"/>
    <col min="15864" max="15864" width="10.85546875" style="4" customWidth="1"/>
    <col min="15865" max="15865" width="13.85546875" style="4" bestFit="1" customWidth="1"/>
    <col min="15866" max="16111" width="9.140625" style="4"/>
    <col min="16112" max="16112" width="10.7109375" style="4" customWidth="1"/>
    <col min="16113" max="16113" width="48.5703125" style="4" customWidth="1"/>
    <col min="16114" max="16114" width="12.5703125" style="4" customWidth="1"/>
    <col min="16115" max="16115" width="13" style="4" customWidth="1"/>
    <col min="16116" max="16116" width="10.5703125" style="4" customWidth="1"/>
    <col min="16117" max="16117" width="12.5703125" style="4" customWidth="1"/>
    <col min="16118" max="16118" width="11.28515625" style="4" customWidth="1"/>
    <col min="16119" max="16119" width="15.28515625" style="4" customWidth="1"/>
    <col min="16120" max="16120" width="10.85546875" style="4" customWidth="1"/>
    <col min="16121" max="16121" width="13.85546875" style="4" bestFit="1" customWidth="1"/>
    <col min="16122" max="16384" width="9.140625" style="4"/>
  </cols>
  <sheetData>
    <row r="1" spans="1:25" ht="15.75" x14ac:dyDescent="0.25">
      <c r="A1" s="109" t="s">
        <v>430</v>
      </c>
      <c r="B1" s="110"/>
      <c r="C1" s="69"/>
      <c r="D1" s="69"/>
      <c r="E1" s="69"/>
      <c r="F1" s="69"/>
      <c r="G1" s="69"/>
      <c r="H1" s="69"/>
      <c r="I1" s="26" t="s">
        <v>287</v>
      </c>
      <c r="J1" s="26"/>
      <c r="K1" s="70"/>
      <c r="L1" s="68"/>
    </row>
    <row r="2" spans="1:25" ht="12.75" customHeight="1" x14ac:dyDescent="0.25">
      <c r="A2" s="68"/>
      <c r="B2" s="68"/>
      <c r="C2" s="69"/>
      <c r="D2" s="69"/>
      <c r="E2" s="69"/>
      <c r="F2" s="69"/>
      <c r="G2" s="69"/>
      <c r="H2" s="69"/>
      <c r="I2" s="147" t="s">
        <v>420</v>
      </c>
      <c r="J2" s="147"/>
      <c r="K2" s="147"/>
      <c r="L2" s="147"/>
    </row>
    <row r="3" spans="1:25" ht="16.5" customHeight="1" x14ac:dyDescent="0.25">
      <c r="A3" s="68"/>
      <c r="B3" s="68"/>
      <c r="C3" s="69"/>
      <c r="D3" s="69"/>
      <c r="E3" s="69"/>
      <c r="F3" s="69"/>
      <c r="G3" s="69"/>
      <c r="H3" s="69"/>
      <c r="I3" s="26" t="s">
        <v>289</v>
      </c>
      <c r="J3" s="26"/>
      <c r="K3" s="70"/>
      <c r="L3" s="68"/>
    </row>
    <row r="4" spans="1:25" ht="15.75" x14ac:dyDescent="0.25">
      <c r="A4" s="71"/>
      <c r="B4" s="71"/>
      <c r="C4" s="71"/>
      <c r="D4" s="69"/>
      <c r="E4" s="72" t="s">
        <v>347</v>
      </c>
      <c r="F4" s="71"/>
      <c r="G4" s="71"/>
      <c r="H4" s="71"/>
      <c r="I4" s="26" t="s">
        <v>431</v>
      </c>
      <c r="J4" s="26"/>
      <c r="K4" s="70"/>
      <c r="L4" s="71"/>
    </row>
    <row r="5" spans="1:25" ht="33.75" customHeight="1" x14ac:dyDescent="0.25">
      <c r="A5" s="138" t="s">
        <v>348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25" ht="30.75" customHeight="1" x14ac:dyDescent="0.25">
      <c r="A6" s="73" t="s">
        <v>350</v>
      </c>
      <c r="B6" s="68"/>
      <c r="C6" s="69"/>
      <c r="D6" s="69"/>
      <c r="E6" s="144" t="s">
        <v>351</v>
      </c>
      <c r="F6" s="145"/>
      <c r="G6" s="146"/>
      <c r="H6" s="146"/>
      <c r="I6" s="69"/>
      <c r="J6" s="69"/>
      <c r="K6" s="69"/>
      <c r="L6" s="68"/>
    </row>
    <row r="7" spans="1:25" ht="33.75" customHeight="1" x14ac:dyDescent="0.25">
      <c r="A7" s="68" t="s">
        <v>349</v>
      </c>
      <c r="B7" s="68"/>
      <c r="C7" s="74">
        <v>1.2564</v>
      </c>
      <c r="D7" s="69"/>
      <c r="E7" s="142" t="s">
        <v>352</v>
      </c>
      <c r="F7" s="143"/>
      <c r="G7" s="143"/>
      <c r="H7" s="143"/>
      <c r="I7" s="75">
        <v>0.34</v>
      </c>
      <c r="J7" s="69"/>
      <c r="K7" s="69"/>
      <c r="L7" s="68"/>
    </row>
    <row r="8" spans="1:25" ht="15" customHeight="1" x14ac:dyDescent="0.25">
      <c r="A8" s="68"/>
      <c r="B8" s="68"/>
      <c r="C8" s="74"/>
      <c r="D8" s="69"/>
      <c r="E8" s="116"/>
      <c r="F8" s="117"/>
      <c r="G8" s="117"/>
      <c r="H8" s="117"/>
      <c r="I8" s="75"/>
      <c r="J8" s="69"/>
      <c r="K8" s="69"/>
      <c r="L8" s="68"/>
    </row>
    <row r="9" spans="1:25" s="3" customFormat="1" ht="45.75" customHeight="1" x14ac:dyDescent="0.25">
      <c r="A9" s="76"/>
      <c r="B9" s="76"/>
      <c r="C9" s="76"/>
      <c r="D9" s="76"/>
      <c r="E9" s="140" t="s">
        <v>353</v>
      </c>
      <c r="F9" s="141"/>
      <c r="G9" s="141"/>
      <c r="H9" s="141"/>
      <c r="I9" s="77">
        <v>8.9999999999999998E-4</v>
      </c>
      <c r="J9" s="76"/>
      <c r="K9" s="76"/>
      <c r="L9" s="7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s="3" customFormat="1" ht="80.25" customHeight="1" x14ac:dyDescent="0.25">
      <c r="A10" s="79" t="s">
        <v>278</v>
      </c>
      <c r="B10" s="79" t="s">
        <v>285</v>
      </c>
      <c r="C10" s="79" t="s">
        <v>286</v>
      </c>
      <c r="D10" s="40" t="s">
        <v>354</v>
      </c>
      <c r="E10" s="40" t="s">
        <v>355</v>
      </c>
      <c r="F10" s="40" t="s">
        <v>356</v>
      </c>
      <c r="G10" s="40" t="s">
        <v>341</v>
      </c>
      <c r="H10" s="40" t="s">
        <v>342</v>
      </c>
      <c r="I10" s="80" t="s">
        <v>344</v>
      </c>
      <c r="J10" s="80" t="s">
        <v>343</v>
      </c>
      <c r="K10" s="80" t="s">
        <v>345</v>
      </c>
      <c r="L10" s="80" t="s">
        <v>346</v>
      </c>
      <c r="M10" s="107" t="s">
        <v>345</v>
      </c>
      <c r="N10" s="107" t="s">
        <v>346</v>
      </c>
      <c r="O10" s="107" t="s">
        <v>394</v>
      </c>
      <c r="P10" s="107" t="s">
        <v>395</v>
      </c>
      <c r="Q10" s="107" t="s">
        <v>396</v>
      </c>
      <c r="R10" s="8"/>
      <c r="S10" s="8"/>
      <c r="T10" s="8"/>
      <c r="U10" s="8"/>
      <c r="V10" s="8"/>
      <c r="W10" s="8"/>
      <c r="X10" s="8"/>
      <c r="Y10" s="8"/>
    </row>
    <row r="11" spans="1:25" ht="25.5" x14ac:dyDescent="0.25">
      <c r="A11" s="27" t="s">
        <v>0</v>
      </c>
      <c r="B11" s="28" t="s">
        <v>1</v>
      </c>
      <c r="C11" s="29"/>
      <c r="D11" s="32"/>
      <c r="E11" s="29"/>
      <c r="F11" s="29"/>
      <c r="G11" s="33"/>
      <c r="H11" s="33"/>
      <c r="I11" s="33"/>
      <c r="J11" s="33"/>
      <c r="K11" s="33"/>
      <c r="L11" s="3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38.25" x14ac:dyDescent="0.25">
      <c r="A12" s="27" t="s">
        <v>2</v>
      </c>
      <c r="B12" s="28" t="s">
        <v>3</v>
      </c>
      <c r="C12" s="29">
        <v>0</v>
      </c>
      <c r="D12" s="27"/>
      <c r="E12" s="35"/>
      <c r="F12" s="35"/>
      <c r="G12" s="33"/>
      <c r="H12" s="33"/>
      <c r="I12" s="33"/>
      <c r="J12" s="33"/>
      <c r="K12" s="33"/>
      <c r="L12" s="34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x14ac:dyDescent="0.25">
      <c r="A13" s="27"/>
      <c r="B13" s="28" t="s">
        <v>327</v>
      </c>
      <c r="C13" s="27" t="s">
        <v>329</v>
      </c>
      <c r="D13" s="36">
        <f>Зарплата!J13+Зарплата!K13</f>
        <v>7.0279999999999996</v>
      </c>
      <c r="E13" s="37">
        <f>D13*34/100</f>
        <v>2.3895200000000001</v>
      </c>
      <c r="F13" s="37">
        <f>D13*0.09/100</f>
        <v>6.3251999999999996E-3</v>
      </c>
      <c r="G13" s="38">
        <f>D13*125.64/100</f>
        <v>8.8299791999999986</v>
      </c>
      <c r="H13" s="33">
        <f>D13+E13+F13+G13</f>
        <v>18.253824399999999</v>
      </c>
      <c r="I13" s="33">
        <f>P13/H13*100-100</f>
        <v>-62.783141487873628</v>
      </c>
      <c r="J13" s="33">
        <f>H13*I13/100</f>
        <v>-11.460324399999999</v>
      </c>
      <c r="K13" s="33">
        <f>H13+J13</f>
        <v>6.7934999999999999</v>
      </c>
      <c r="L13" s="39">
        <f>K13*1.2</f>
        <v>8.1521999999999988</v>
      </c>
      <c r="M13" s="43">
        <v>6.47</v>
      </c>
      <c r="N13" s="43">
        <v>7.77</v>
      </c>
      <c r="O13" s="9">
        <v>105</v>
      </c>
      <c r="P13" s="43">
        <f>M13*O13/100</f>
        <v>6.7934999999999999</v>
      </c>
      <c r="Q13" s="43">
        <f>N13*O13/100</f>
        <v>8.1584999999999983</v>
      </c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27"/>
      <c r="B14" s="28" t="s">
        <v>328</v>
      </c>
      <c r="C14" s="27" t="s">
        <v>329</v>
      </c>
      <c r="D14" s="36"/>
      <c r="E14" s="37"/>
      <c r="F14" s="37"/>
      <c r="G14" s="38"/>
      <c r="H14" s="33"/>
      <c r="I14" s="33"/>
      <c r="J14" s="33"/>
      <c r="K14" s="33"/>
      <c r="L14" s="39"/>
      <c r="M14" s="43"/>
      <c r="N14" s="43"/>
      <c r="O14" s="9">
        <v>105</v>
      </c>
      <c r="P14" s="43"/>
      <c r="Q14" s="43"/>
      <c r="R14" s="9"/>
      <c r="S14" s="9"/>
      <c r="T14" s="9"/>
      <c r="U14" s="9"/>
      <c r="V14" s="9"/>
      <c r="W14" s="9"/>
      <c r="X14" s="9"/>
      <c r="Y14" s="9"/>
    </row>
    <row r="15" spans="1:25" ht="38.25" x14ac:dyDescent="0.25">
      <c r="A15" s="27" t="s">
        <v>4</v>
      </c>
      <c r="B15" s="28" t="s">
        <v>5</v>
      </c>
      <c r="C15" s="27"/>
      <c r="D15" s="36">
        <f>Зарплата!J15+Зарплата!K15</f>
        <v>0</v>
      </c>
      <c r="E15" s="35"/>
      <c r="F15" s="35"/>
      <c r="G15" s="33"/>
      <c r="H15" s="33"/>
      <c r="I15" s="33"/>
      <c r="J15" s="33"/>
      <c r="K15" s="33"/>
      <c r="L15" s="34"/>
      <c r="M15" s="43"/>
      <c r="N15" s="43"/>
      <c r="O15" s="9">
        <v>105</v>
      </c>
      <c r="P15" s="43"/>
      <c r="Q15" s="43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27"/>
      <c r="B16" s="28" t="s">
        <v>327</v>
      </c>
      <c r="C16" s="27" t="s">
        <v>330</v>
      </c>
      <c r="D16" s="36">
        <f>Зарплата!J16+Зарплата!K16</f>
        <v>14.055999999999999</v>
      </c>
      <c r="E16" s="37">
        <f>D16*34/100</f>
        <v>4.7790400000000002</v>
      </c>
      <c r="F16" s="37">
        <f t="shared" ref="F16:F17" si="0">D16*0.09/100</f>
        <v>1.2650399999999999E-2</v>
      </c>
      <c r="G16" s="38">
        <f>D16*125.64/100</f>
        <v>17.659958399999997</v>
      </c>
      <c r="H16" s="33">
        <f>D16+E16+F16+G16</f>
        <v>36.507648799999998</v>
      </c>
      <c r="I16" s="33">
        <f t="shared" ref="I16:I37" si="1">P16/H16*100-100</f>
        <v>-62.696858199205636</v>
      </c>
      <c r="J16" s="33">
        <f>H16*I16/100</f>
        <v>-22.889148799999997</v>
      </c>
      <c r="K16" s="33">
        <f>H16+J16</f>
        <v>13.618500000000001</v>
      </c>
      <c r="L16" s="39">
        <f>K16*1.2</f>
        <v>16.342200000000002</v>
      </c>
      <c r="M16" s="43">
        <v>12.97</v>
      </c>
      <c r="N16" s="43">
        <v>15.56</v>
      </c>
      <c r="O16" s="9">
        <v>105</v>
      </c>
      <c r="P16" s="43">
        <f t="shared" ref="P16:P17" si="2">M16*O16/100</f>
        <v>13.618500000000001</v>
      </c>
      <c r="Q16" s="43">
        <f t="shared" ref="Q16:Q17" si="3">N16*O16/100</f>
        <v>16.338000000000001</v>
      </c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27"/>
      <c r="B17" s="28" t="s">
        <v>328</v>
      </c>
      <c r="C17" s="27" t="s">
        <v>330</v>
      </c>
      <c r="D17" s="36">
        <f>Зарплата!J17+Зарплата!K17</f>
        <v>1.4056</v>
      </c>
      <c r="E17" s="37">
        <f>D17*34/100</f>
        <v>0.477904</v>
      </c>
      <c r="F17" s="37">
        <f t="shared" si="0"/>
        <v>1.26504E-3</v>
      </c>
      <c r="G17" s="38">
        <f t="shared" ref="G17:G80" si="4">D17*125.64/100</f>
        <v>1.76599584</v>
      </c>
      <c r="H17" s="33">
        <f>D17+E17+F17+G17</f>
        <v>3.6507648799999997</v>
      </c>
      <c r="I17" s="33">
        <f t="shared" si="1"/>
        <v>-62.898185872764273</v>
      </c>
      <c r="J17" s="33">
        <f>H17*I17/100</f>
        <v>-2.2962648799999994</v>
      </c>
      <c r="K17" s="33">
        <f>H17+J17</f>
        <v>1.3545000000000003</v>
      </c>
      <c r="L17" s="39">
        <f>K17*1.2</f>
        <v>1.6254000000000002</v>
      </c>
      <c r="M17" s="43">
        <v>1.29</v>
      </c>
      <c r="N17" s="43">
        <v>1.55</v>
      </c>
      <c r="O17" s="9">
        <v>105</v>
      </c>
      <c r="P17" s="43">
        <f t="shared" si="2"/>
        <v>1.3545000000000003</v>
      </c>
      <c r="Q17" s="43">
        <f t="shared" si="3"/>
        <v>1.6274999999999999</v>
      </c>
      <c r="R17" s="9"/>
      <c r="S17" s="9"/>
      <c r="T17" s="9"/>
      <c r="U17" s="9"/>
      <c r="V17" s="9"/>
      <c r="W17" s="9"/>
      <c r="X17" s="9"/>
      <c r="Y17" s="9"/>
    </row>
    <row r="18" spans="1:25" ht="38.25" x14ac:dyDescent="0.25">
      <c r="A18" s="27" t="s">
        <v>6</v>
      </c>
      <c r="B18" s="28" t="s">
        <v>7</v>
      </c>
      <c r="C18" s="27"/>
      <c r="D18" s="36">
        <f>Зарплата!J18+Зарплата!K18</f>
        <v>0</v>
      </c>
      <c r="E18" s="35"/>
      <c r="F18" s="27"/>
      <c r="G18" s="38">
        <f t="shared" si="4"/>
        <v>0</v>
      </c>
      <c r="H18" s="33"/>
      <c r="I18" s="33"/>
      <c r="J18" s="33"/>
      <c r="K18" s="33"/>
      <c r="L18" s="34"/>
      <c r="M18" s="43"/>
      <c r="N18" s="43"/>
      <c r="O18" s="9">
        <v>105</v>
      </c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27"/>
      <c r="B19" s="28" t="s">
        <v>327</v>
      </c>
      <c r="C19" s="27" t="s">
        <v>331</v>
      </c>
      <c r="D19" s="36">
        <f>Зарплата!J19+Зарплата!K19</f>
        <v>21.084</v>
      </c>
      <c r="E19" s="37">
        <f t="shared" ref="E19:E20" si="5">D19*34/100</f>
        <v>7.1685600000000003</v>
      </c>
      <c r="F19" s="37">
        <f t="shared" ref="F19:F20" si="6">D19*0.09/100</f>
        <v>1.8975599999999999E-2</v>
      </c>
      <c r="G19" s="38">
        <f t="shared" si="4"/>
        <v>26.489937599999998</v>
      </c>
      <c r="H19" s="33">
        <f t="shared" ref="H19:H20" si="7">D19+E19+F19+G19</f>
        <v>54.761473199999998</v>
      </c>
      <c r="I19" s="33">
        <f t="shared" si="1"/>
        <v>-62.725619295428302</v>
      </c>
      <c r="J19" s="33">
        <f t="shared" ref="J19:J20" si="8">H19*I19/100</f>
        <v>-34.349473199999998</v>
      </c>
      <c r="K19" s="33">
        <f t="shared" ref="K19:K20" si="9">H19+J19</f>
        <v>20.411999999999999</v>
      </c>
      <c r="L19" s="39">
        <f t="shared" ref="L19:L20" si="10">K19*1.2</f>
        <v>24.494399999999999</v>
      </c>
      <c r="M19" s="43">
        <v>19.440000000000001</v>
      </c>
      <c r="N19" s="43">
        <v>23.33</v>
      </c>
      <c r="O19" s="9">
        <v>105</v>
      </c>
      <c r="P19" s="43">
        <f t="shared" ref="P19" si="11">M19*O19/100</f>
        <v>20.411999999999999</v>
      </c>
      <c r="Q19" s="43">
        <f t="shared" ref="Q19" si="12">N19*O19/100</f>
        <v>24.496499999999997</v>
      </c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27"/>
      <c r="B20" s="28" t="s">
        <v>328</v>
      </c>
      <c r="C20" s="27" t="s">
        <v>331</v>
      </c>
      <c r="D20" s="36">
        <f>Зарплата!J20+Зарплата!K20</f>
        <v>2.1084000000000001</v>
      </c>
      <c r="E20" s="37">
        <f t="shared" si="5"/>
        <v>0.71685600000000005</v>
      </c>
      <c r="F20" s="37">
        <f t="shared" si="6"/>
        <v>1.8975600000000002E-3</v>
      </c>
      <c r="G20" s="38">
        <f t="shared" si="4"/>
        <v>2.6489937600000002</v>
      </c>
      <c r="H20" s="33">
        <f t="shared" si="7"/>
        <v>5.4761473200000008</v>
      </c>
      <c r="I20" s="33">
        <f t="shared" si="1"/>
        <v>-62.994056193506502</v>
      </c>
      <c r="J20" s="33">
        <f t="shared" si="8"/>
        <v>-3.4496473200000008</v>
      </c>
      <c r="K20" s="33">
        <f t="shared" si="9"/>
        <v>2.0265</v>
      </c>
      <c r="L20" s="39">
        <f t="shared" si="10"/>
        <v>2.4318</v>
      </c>
      <c r="M20" s="43">
        <v>1.93</v>
      </c>
      <c r="N20" s="43">
        <v>2.3199999999999998</v>
      </c>
      <c r="O20" s="9">
        <v>105</v>
      </c>
      <c r="P20" s="43">
        <f>M20*O20/100</f>
        <v>2.0265</v>
      </c>
      <c r="Q20" s="43">
        <f>N20*O20/100</f>
        <v>2.4359999999999999</v>
      </c>
      <c r="R20" s="9"/>
      <c r="S20" s="9"/>
      <c r="T20" s="9"/>
      <c r="U20" s="9"/>
      <c r="V20" s="9"/>
      <c r="W20" s="9"/>
      <c r="X20" s="9"/>
      <c r="Y20" s="9"/>
    </row>
    <row r="21" spans="1:25" ht="63.75" x14ac:dyDescent="0.25">
      <c r="A21" s="27" t="s">
        <v>9</v>
      </c>
      <c r="B21" s="28" t="s">
        <v>10</v>
      </c>
      <c r="C21" s="29"/>
      <c r="D21" s="36">
        <f>Зарплата!J21+Зарплата!K21</f>
        <v>0</v>
      </c>
      <c r="E21" s="35"/>
      <c r="F21" s="27"/>
      <c r="G21" s="38">
        <f t="shared" si="4"/>
        <v>0</v>
      </c>
      <c r="H21" s="33"/>
      <c r="I21" s="33"/>
      <c r="J21" s="33"/>
      <c r="K21" s="33"/>
      <c r="L21" s="34"/>
      <c r="M21" s="43"/>
      <c r="N21" s="43"/>
      <c r="O21" s="9">
        <v>105</v>
      </c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21.75" customHeight="1" x14ac:dyDescent="0.25">
      <c r="A22" s="27"/>
      <c r="B22" s="28" t="s">
        <v>327</v>
      </c>
      <c r="C22" s="40" t="s">
        <v>332</v>
      </c>
      <c r="D22" s="36">
        <f>Зарплата!J22+Зарплата!K22</f>
        <v>10.542</v>
      </c>
      <c r="E22" s="37">
        <f t="shared" ref="E22:E23" si="13">D22*34/100</f>
        <v>3.5842800000000001</v>
      </c>
      <c r="F22" s="37">
        <f t="shared" ref="F22:F23" si="14">D22*0.09/100</f>
        <v>9.4877999999999994E-3</v>
      </c>
      <c r="G22" s="38">
        <f t="shared" si="4"/>
        <v>13.244968799999999</v>
      </c>
      <c r="H22" s="33">
        <f t="shared" ref="H22:H23" si="15">D22+E22+F22+G22</f>
        <v>27.380736599999999</v>
      </c>
      <c r="I22" s="33">
        <f t="shared" si="1"/>
        <v>-62.725619295428302</v>
      </c>
      <c r="J22" s="33">
        <f t="shared" ref="J22:J23" si="16">H22*I22/100</f>
        <v>-17.174736599999999</v>
      </c>
      <c r="K22" s="33">
        <f t="shared" ref="K22:K23" si="17">H22+J22</f>
        <v>10.206</v>
      </c>
      <c r="L22" s="39">
        <f t="shared" ref="L22:L23" si="18">K22*1.2</f>
        <v>12.247199999999999</v>
      </c>
      <c r="M22" s="43">
        <v>9.7200000000000006</v>
      </c>
      <c r="N22" s="43">
        <v>11.66</v>
      </c>
      <c r="O22" s="9">
        <v>105</v>
      </c>
      <c r="P22" s="43">
        <f t="shared" ref="P22:P23" si="19">M22*O22/100</f>
        <v>10.206</v>
      </c>
      <c r="Q22" s="43">
        <f t="shared" ref="Q22:Q23" si="20">N22*O22/100</f>
        <v>12.243</v>
      </c>
      <c r="R22" s="9"/>
      <c r="S22" s="9"/>
      <c r="T22" s="9"/>
      <c r="U22" s="9"/>
      <c r="V22" s="9"/>
      <c r="W22" s="9"/>
      <c r="X22" s="9"/>
      <c r="Y22" s="9"/>
    </row>
    <row r="23" spans="1:25" ht="22.5" x14ac:dyDescent="0.25">
      <c r="A23" s="27"/>
      <c r="B23" s="28" t="s">
        <v>328</v>
      </c>
      <c r="C23" s="40" t="s">
        <v>332</v>
      </c>
      <c r="D23" s="36">
        <f>Зарплата!J23+Зарплата!K23</f>
        <v>1.0542</v>
      </c>
      <c r="E23" s="37">
        <f t="shared" si="13"/>
        <v>0.35842800000000002</v>
      </c>
      <c r="F23" s="37">
        <f t="shared" si="14"/>
        <v>9.4878000000000009E-4</v>
      </c>
      <c r="G23" s="38">
        <f t="shared" si="4"/>
        <v>1.3244968800000001</v>
      </c>
      <c r="H23" s="33">
        <f t="shared" si="15"/>
        <v>2.7380736600000004</v>
      </c>
      <c r="I23" s="33">
        <f t="shared" si="1"/>
        <v>-62.80231555202208</v>
      </c>
      <c r="J23" s="33">
        <f t="shared" si="16"/>
        <v>-1.7195736600000004</v>
      </c>
      <c r="K23" s="33">
        <f t="shared" si="17"/>
        <v>1.0185</v>
      </c>
      <c r="L23" s="39">
        <f t="shared" si="18"/>
        <v>1.2222</v>
      </c>
      <c r="M23" s="43">
        <v>0.97</v>
      </c>
      <c r="N23" s="43">
        <v>1.17</v>
      </c>
      <c r="O23" s="9">
        <v>105</v>
      </c>
      <c r="P23" s="43">
        <f t="shared" si="19"/>
        <v>1.0185</v>
      </c>
      <c r="Q23" s="43">
        <f t="shared" si="20"/>
        <v>1.2284999999999999</v>
      </c>
      <c r="R23" s="9"/>
      <c r="S23" s="9"/>
      <c r="T23" s="9"/>
      <c r="U23" s="9"/>
      <c r="V23" s="9"/>
      <c r="W23" s="9"/>
      <c r="X23" s="9"/>
      <c r="Y23" s="9"/>
    </row>
    <row r="24" spans="1:25" ht="25.5" x14ac:dyDescent="0.25">
      <c r="A24" s="27" t="s">
        <v>11</v>
      </c>
      <c r="B24" s="28" t="s">
        <v>12</v>
      </c>
      <c r="C24" s="29"/>
      <c r="D24" s="36">
        <f>Зарплата!J24+Зарплата!K24</f>
        <v>0</v>
      </c>
      <c r="E24" s="27"/>
      <c r="F24" s="35"/>
      <c r="G24" s="38">
        <f t="shared" si="4"/>
        <v>0</v>
      </c>
      <c r="H24" s="33"/>
      <c r="I24" s="33"/>
      <c r="J24" s="33"/>
      <c r="K24" s="33"/>
      <c r="L24" s="34"/>
      <c r="M24" s="43"/>
      <c r="N24" s="43"/>
      <c r="O24" s="9">
        <v>105</v>
      </c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27"/>
      <c r="B25" s="28" t="s">
        <v>327</v>
      </c>
      <c r="C25" s="40" t="s">
        <v>333</v>
      </c>
      <c r="D25" s="36">
        <f>Зарплата!J25+Зарплата!K25</f>
        <v>11.216999999999999</v>
      </c>
      <c r="E25" s="37">
        <f>D25*34/100</f>
        <v>3.8137799999999995</v>
      </c>
      <c r="F25" s="37">
        <f t="shared" ref="F25:F26" si="21">D25*0.09/100</f>
        <v>1.0095299999999998E-2</v>
      </c>
      <c r="G25" s="38">
        <f t="shared" si="4"/>
        <v>14.093038799999999</v>
      </c>
      <c r="H25" s="33">
        <f>D25+E25+F25+G25</f>
        <v>29.133914099999998</v>
      </c>
      <c r="I25" s="33">
        <f t="shared" si="1"/>
        <v>-92.683784291105596</v>
      </c>
      <c r="J25" s="33">
        <f>H25*I25/100</f>
        <v>-27.002414099999996</v>
      </c>
      <c r="K25" s="33">
        <f>H25+J25</f>
        <v>2.1315000000000026</v>
      </c>
      <c r="L25" s="39">
        <f>K25*1.2</f>
        <v>2.557800000000003</v>
      </c>
      <c r="M25" s="43">
        <v>2.0299999999999998</v>
      </c>
      <c r="N25" s="43">
        <v>2.4300000000000002</v>
      </c>
      <c r="O25" s="9">
        <v>105</v>
      </c>
      <c r="P25" s="43">
        <f t="shared" ref="P25:P26" si="22">M25*O25/100</f>
        <v>2.1315</v>
      </c>
      <c r="Q25" s="43">
        <f t="shared" ref="Q25:Q26" si="23">N25*O25/100</f>
        <v>2.5514999999999999</v>
      </c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27"/>
      <c r="B26" s="28" t="s">
        <v>328</v>
      </c>
      <c r="C26" s="40" t="s">
        <v>333</v>
      </c>
      <c r="D26" s="36">
        <f>Зарплата!J26+Зарплата!K26</f>
        <v>1.1217000000000001</v>
      </c>
      <c r="E26" s="37">
        <f>D26*34/100</f>
        <v>0.38137800000000005</v>
      </c>
      <c r="F26" s="37">
        <f t="shared" si="21"/>
        <v>1.0095300000000002E-3</v>
      </c>
      <c r="G26" s="38">
        <f t="shared" si="4"/>
        <v>1.4093038800000002</v>
      </c>
      <c r="H26" s="33">
        <f>D26+E26+F26+G26</f>
        <v>2.91339141</v>
      </c>
      <c r="I26" s="33">
        <f t="shared" si="1"/>
        <v>-47.741316365040007</v>
      </c>
      <c r="J26" s="33">
        <f>H26*I26/100</f>
        <v>-1.3908914099999998</v>
      </c>
      <c r="K26" s="33">
        <f>H26+J26</f>
        <v>1.5225000000000002</v>
      </c>
      <c r="L26" s="39">
        <f>K26*1.2</f>
        <v>1.8270000000000002</v>
      </c>
      <c r="M26" s="43">
        <v>1.45</v>
      </c>
      <c r="N26" s="43">
        <v>1.74</v>
      </c>
      <c r="O26" s="9">
        <v>105</v>
      </c>
      <c r="P26" s="43">
        <f t="shared" si="22"/>
        <v>1.5225</v>
      </c>
      <c r="Q26" s="43">
        <f t="shared" si="23"/>
        <v>1.827</v>
      </c>
      <c r="R26" s="9"/>
      <c r="S26" s="9"/>
      <c r="T26" s="9"/>
      <c r="U26" s="9"/>
      <c r="V26" s="9"/>
      <c r="W26" s="9"/>
      <c r="X26" s="9"/>
      <c r="Y26" s="9"/>
    </row>
    <row r="27" spans="1:25" ht="25.5" x14ac:dyDescent="0.25">
      <c r="A27" s="27" t="s">
        <v>13</v>
      </c>
      <c r="B27" s="28" t="s">
        <v>14</v>
      </c>
      <c r="C27" s="29"/>
      <c r="D27" s="36">
        <f>Зарплата!J27+Зарплата!K27</f>
        <v>0</v>
      </c>
      <c r="E27" s="27"/>
      <c r="F27" s="35"/>
      <c r="G27" s="38">
        <f t="shared" si="4"/>
        <v>0</v>
      </c>
      <c r="H27" s="33"/>
      <c r="I27" s="33"/>
      <c r="J27" s="33"/>
      <c r="K27" s="33"/>
      <c r="L27" s="34"/>
      <c r="M27" s="43"/>
      <c r="N27" s="43"/>
      <c r="O27" s="9">
        <v>105</v>
      </c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27"/>
      <c r="B28" s="28" t="s">
        <v>327</v>
      </c>
      <c r="C28" s="40" t="s">
        <v>334</v>
      </c>
      <c r="D28" s="36">
        <f>Зарплата!J28+Зарплата!K28</f>
        <v>15.181000000000001</v>
      </c>
      <c r="E28" s="37">
        <f t="shared" ref="E28:E29" si="24">D28*34/100</f>
        <v>5.1615399999999996</v>
      </c>
      <c r="F28" s="37">
        <f t="shared" ref="F28:F29" si="25">D28*0.09/100</f>
        <v>1.36629E-2</v>
      </c>
      <c r="G28" s="38">
        <f t="shared" si="4"/>
        <v>19.073408400000002</v>
      </c>
      <c r="H28" s="33">
        <f t="shared" ref="H28:H29" si="26">D28+E28+F28+G28</f>
        <v>39.429611300000005</v>
      </c>
      <c r="I28" s="33">
        <f t="shared" si="1"/>
        <v>-97.337026753799123</v>
      </c>
      <c r="J28" s="33">
        <f t="shared" ref="J28:J29" si="27">H28*I28/100</f>
        <v>-38.379611300000008</v>
      </c>
      <c r="K28" s="33">
        <f t="shared" ref="K28:K29" si="28">H28+J28</f>
        <v>1.0499999999999972</v>
      </c>
      <c r="L28" s="39">
        <f t="shared" ref="L28:L29" si="29">K28*1.2</f>
        <v>1.2599999999999965</v>
      </c>
      <c r="M28" s="43">
        <v>1</v>
      </c>
      <c r="N28" s="43">
        <v>1.19</v>
      </c>
      <c r="O28" s="9">
        <v>105</v>
      </c>
      <c r="P28" s="43">
        <f t="shared" ref="P28:P29" si="30">M28*O28/100</f>
        <v>1.05</v>
      </c>
      <c r="Q28" s="43">
        <f t="shared" ref="Q28:Q29" si="31">N28*O28/100</f>
        <v>1.2494999999999998</v>
      </c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27"/>
      <c r="B29" s="28" t="s">
        <v>328</v>
      </c>
      <c r="C29" s="40" t="s">
        <v>334</v>
      </c>
      <c r="D29" s="36">
        <f>Зарплата!J29+Зарплата!K29</f>
        <v>1.5181</v>
      </c>
      <c r="E29" s="37">
        <f t="shared" si="24"/>
        <v>0.516154</v>
      </c>
      <c r="F29" s="37">
        <f t="shared" si="25"/>
        <v>1.36629E-3</v>
      </c>
      <c r="G29" s="38">
        <f t="shared" si="4"/>
        <v>1.90734084</v>
      </c>
      <c r="H29" s="33">
        <f t="shared" si="26"/>
        <v>3.9429611299999996</v>
      </c>
      <c r="I29" s="33">
        <f t="shared" si="1"/>
        <v>-73.370267537991168</v>
      </c>
      <c r="J29" s="33">
        <f t="shared" si="27"/>
        <v>-2.8929611299999993</v>
      </c>
      <c r="K29" s="33">
        <f t="shared" si="28"/>
        <v>1.0500000000000003</v>
      </c>
      <c r="L29" s="39">
        <f t="shared" si="29"/>
        <v>1.2600000000000002</v>
      </c>
      <c r="M29" s="43">
        <v>1</v>
      </c>
      <c r="N29" s="43">
        <v>1.19</v>
      </c>
      <c r="O29" s="9">
        <v>105</v>
      </c>
      <c r="P29" s="43">
        <f t="shared" si="30"/>
        <v>1.05</v>
      </c>
      <c r="Q29" s="43">
        <f t="shared" si="31"/>
        <v>1.2494999999999998</v>
      </c>
      <c r="R29" s="9"/>
      <c r="S29" s="9"/>
      <c r="T29" s="9"/>
      <c r="U29" s="9"/>
      <c r="V29" s="9"/>
      <c r="W29" s="9"/>
      <c r="X29" s="9"/>
      <c r="Y29" s="9"/>
    </row>
    <row r="30" spans="1:25" ht="140.25" x14ac:dyDescent="0.25">
      <c r="A30" s="27" t="s">
        <v>15</v>
      </c>
      <c r="B30" s="28" t="s">
        <v>16</v>
      </c>
      <c r="C30" s="29"/>
      <c r="D30" s="36">
        <f>Зарплата!J30+Зарплата!K30</f>
        <v>0</v>
      </c>
      <c r="E30" s="27"/>
      <c r="F30" s="35"/>
      <c r="G30" s="38">
        <f t="shared" si="4"/>
        <v>0</v>
      </c>
      <c r="H30" s="33"/>
      <c r="I30" s="33"/>
      <c r="J30" s="33"/>
      <c r="K30" s="33"/>
      <c r="L30" s="34"/>
      <c r="M30" s="43"/>
      <c r="N30" s="43"/>
      <c r="O30" s="9">
        <v>105</v>
      </c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27"/>
      <c r="B31" s="28" t="s">
        <v>327</v>
      </c>
      <c r="C31" s="59" t="s">
        <v>335</v>
      </c>
      <c r="D31" s="36">
        <f>Зарплата!J31+Зарплата!K31</f>
        <v>3.5139999999999998</v>
      </c>
      <c r="E31" s="37">
        <f t="shared" ref="E31:E32" si="32">D31*34/100</f>
        <v>1.19476</v>
      </c>
      <c r="F31" s="37">
        <f t="shared" ref="F31:F32" si="33">D31*0.09/100</f>
        <v>3.1625999999999998E-3</v>
      </c>
      <c r="G31" s="38">
        <f t="shared" si="4"/>
        <v>4.4149895999999993</v>
      </c>
      <c r="H31" s="33">
        <f t="shared" ref="H31:H32" si="34">D31+E31+F31+G31</f>
        <v>9.1269121999999996</v>
      </c>
      <c r="I31" s="33">
        <f t="shared" si="1"/>
        <v>-97.699112302186933</v>
      </c>
      <c r="J31" s="33">
        <f t="shared" ref="J31:J32" si="35">H31*I31/100</f>
        <v>-8.9169121999999987</v>
      </c>
      <c r="K31" s="33">
        <f t="shared" ref="K31:K32" si="36">H31+J31</f>
        <v>0.21000000000000085</v>
      </c>
      <c r="L31" s="39">
        <f t="shared" ref="L31:L32" si="37">K31*1.2</f>
        <v>0.252000000000001</v>
      </c>
      <c r="M31" s="43">
        <v>0.2</v>
      </c>
      <c r="N31" s="43">
        <v>0.24</v>
      </c>
      <c r="O31" s="9">
        <v>105</v>
      </c>
      <c r="P31" s="43">
        <f t="shared" ref="P31:P32" si="38">M31*O31/100</f>
        <v>0.21</v>
      </c>
      <c r="Q31" s="43">
        <f t="shared" ref="Q31:Q32" si="39">N31*O31/100</f>
        <v>0.252</v>
      </c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27"/>
      <c r="B32" s="28" t="s">
        <v>328</v>
      </c>
      <c r="C32" s="59" t="s">
        <v>335</v>
      </c>
      <c r="D32" s="36">
        <f>Зарплата!J32+Зарплата!K32</f>
        <v>0.35139999999999999</v>
      </c>
      <c r="E32" s="37">
        <f t="shared" si="32"/>
        <v>0.119476</v>
      </c>
      <c r="F32" s="37">
        <f t="shared" si="33"/>
        <v>3.1626000000000001E-4</v>
      </c>
      <c r="G32" s="38">
        <f t="shared" si="4"/>
        <v>0.44149896</v>
      </c>
      <c r="H32" s="33">
        <f t="shared" si="34"/>
        <v>0.91269121999999991</v>
      </c>
      <c r="I32" s="33">
        <f t="shared" si="1"/>
        <v>-76.991123021869328</v>
      </c>
      <c r="J32" s="33">
        <f t="shared" si="35"/>
        <v>-0.70269121999999995</v>
      </c>
      <c r="K32" s="33">
        <f t="shared" si="36"/>
        <v>0.20999999999999996</v>
      </c>
      <c r="L32" s="39">
        <f t="shared" si="37"/>
        <v>0.25199999999999995</v>
      </c>
      <c r="M32" s="43">
        <v>0.2</v>
      </c>
      <c r="N32" s="43">
        <v>0.24</v>
      </c>
      <c r="O32" s="9">
        <v>105</v>
      </c>
      <c r="P32" s="43">
        <f t="shared" si="38"/>
        <v>0.21</v>
      </c>
      <c r="Q32" s="43">
        <f t="shared" si="39"/>
        <v>0.252</v>
      </c>
      <c r="R32" s="9"/>
      <c r="S32" s="9"/>
      <c r="T32" s="9"/>
      <c r="U32" s="9"/>
      <c r="V32" s="9"/>
      <c r="W32" s="9"/>
      <c r="X32" s="9"/>
      <c r="Y32" s="9"/>
    </row>
    <row r="33" spans="1:25" ht="51" x14ac:dyDescent="0.25">
      <c r="A33" s="27" t="s">
        <v>17</v>
      </c>
      <c r="B33" s="28" t="s">
        <v>18</v>
      </c>
      <c r="C33" s="29"/>
      <c r="D33" s="36">
        <f>Зарплата!J33+Зарплата!K33</f>
        <v>0</v>
      </c>
      <c r="E33" s="27"/>
      <c r="F33" s="35"/>
      <c r="G33" s="38">
        <f t="shared" si="4"/>
        <v>0</v>
      </c>
      <c r="H33" s="33"/>
      <c r="I33" s="33"/>
      <c r="J33" s="33"/>
      <c r="K33" s="33"/>
      <c r="L33" s="34"/>
      <c r="M33" s="43"/>
      <c r="N33" s="43"/>
      <c r="O33" s="9">
        <v>105</v>
      </c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33.75" x14ac:dyDescent="0.25">
      <c r="A34" s="27"/>
      <c r="B34" s="28" t="s">
        <v>327</v>
      </c>
      <c r="C34" s="40" t="s">
        <v>336</v>
      </c>
      <c r="D34" s="36">
        <f>Зарплата!J34+Зарплата!K34</f>
        <v>4.5049999999999999</v>
      </c>
      <c r="E34" s="37">
        <f>D34*34/100</f>
        <v>1.5316999999999998</v>
      </c>
      <c r="F34" s="37">
        <f>D34*0.09/100</f>
        <v>4.0544999999999999E-3</v>
      </c>
      <c r="G34" s="38">
        <f t="shared" si="4"/>
        <v>5.6600820000000001</v>
      </c>
      <c r="H34" s="33">
        <f>D34+E34+F34+G34</f>
        <v>11.700836499999999</v>
      </c>
      <c r="I34" s="33">
        <f t="shared" si="1"/>
        <v>-59.797746084222261</v>
      </c>
      <c r="J34" s="33">
        <f>H34*I34/100</f>
        <v>-6.9968364999999979</v>
      </c>
      <c r="K34" s="33">
        <f>H34+J34</f>
        <v>4.7040000000000015</v>
      </c>
      <c r="L34" s="39">
        <f>K34*1.2</f>
        <v>5.6448000000000018</v>
      </c>
      <c r="M34" s="43">
        <v>4.4800000000000004</v>
      </c>
      <c r="N34" s="43">
        <v>5.38</v>
      </c>
      <c r="O34" s="9">
        <v>105</v>
      </c>
      <c r="P34" s="43">
        <f t="shared" ref="P34:P35" si="40">M34*O34/100</f>
        <v>4.7040000000000006</v>
      </c>
      <c r="Q34" s="43">
        <f t="shared" ref="Q34:Q35" si="41">N34*O34/100</f>
        <v>5.649</v>
      </c>
      <c r="R34" s="9"/>
      <c r="S34" s="9"/>
      <c r="T34" s="9"/>
      <c r="U34" s="9"/>
      <c r="V34" s="9"/>
      <c r="W34" s="9"/>
      <c r="X34" s="9"/>
      <c r="Y34" s="9"/>
    </row>
    <row r="35" spans="1:25" ht="33.75" x14ac:dyDescent="0.25">
      <c r="A35" s="27"/>
      <c r="B35" s="28" t="s">
        <v>328</v>
      </c>
      <c r="C35" s="40" t="s">
        <v>336</v>
      </c>
      <c r="D35" s="36">
        <f>Зарплата!J35+Зарплата!K35</f>
        <v>0</v>
      </c>
      <c r="E35" s="35"/>
      <c r="F35" s="35"/>
      <c r="G35" s="38">
        <f t="shared" si="4"/>
        <v>0</v>
      </c>
      <c r="H35" s="33"/>
      <c r="I35" s="33"/>
      <c r="J35" s="33"/>
      <c r="K35" s="33"/>
      <c r="L35" s="34"/>
      <c r="M35" s="43"/>
      <c r="N35" s="43"/>
      <c r="O35" s="9">
        <v>105</v>
      </c>
      <c r="P35" s="43">
        <f t="shared" si="40"/>
        <v>0</v>
      </c>
      <c r="Q35" s="43">
        <f t="shared" si="41"/>
        <v>0</v>
      </c>
      <c r="R35" s="9"/>
      <c r="S35" s="9"/>
      <c r="T35" s="9"/>
      <c r="U35" s="9"/>
      <c r="V35" s="9"/>
      <c r="W35" s="9"/>
      <c r="X35" s="9"/>
      <c r="Y35" s="9"/>
    </row>
    <row r="36" spans="1:25" ht="102" x14ac:dyDescent="0.25">
      <c r="A36" s="27" t="s">
        <v>19</v>
      </c>
      <c r="B36" s="28" t="s">
        <v>20</v>
      </c>
      <c r="C36" s="41"/>
      <c r="D36" s="36">
        <f>Зарплата!J36+Зарплата!K36</f>
        <v>0</v>
      </c>
      <c r="E36" s="27"/>
      <c r="F36" s="35"/>
      <c r="G36" s="38">
        <f t="shared" si="4"/>
        <v>0</v>
      </c>
      <c r="H36" s="33"/>
      <c r="I36" s="33"/>
      <c r="J36" s="33"/>
      <c r="K36" s="33"/>
      <c r="L36" s="34"/>
      <c r="M36" s="43"/>
      <c r="N36" s="43"/>
      <c r="O36" s="9">
        <v>105</v>
      </c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27"/>
      <c r="B37" s="28" t="s">
        <v>327</v>
      </c>
      <c r="C37" s="27" t="s">
        <v>337</v>
      </c>
      <c r="D37" s="36">
        <f>Зарплата!J37+Зарплата!K37</f>
        <v>15.812999999999999</v>
      </c>
      <c r="E37" s="37">
        <f>D37*34/100</f>
        <v>5.3764199999999995</v>
      </c>
      <c r="F37" s="37">
        <f>D37*0.09/100</f>
        <v>1.4231699999999998E-2</v>
      </c>
      <c r="G37" s="38">
        <f t="shared" si="4"/>
        <v>19.867453199999996</v>
      </c>
      <c r="H37" s="33">
        <f>D37+E37+F37+G37</f>
        <v>41.071104899999995</v>
      </c>
      <c r="I37" s="33">
        <f t="shared" si="1"/>
        <v>-62.725619295428295</v>
      </c>
      <c r="J37" s="33">
        <f>H37*I37/100</f>
        <v>-25.762104899999994</v>
      </c>
      <c r="K37" s="33">
        <f>H37+J37</f>
        <v>15.309000000000001</v>
      </c>
      <c r="L37" s="39">
        <f>K37*1.2</f>
        <v>18.370799999999999</v>
      </c>
      <c r="M37" s="43">
        <v>14.58</v>
      </c>
      <c r="N37" s="43">
        <v>17.5</v>
      </c>
      <c r="O37" s="9">
        <v>105</v>
      </c>
      <c r="P37" s="43">
        <f t="shared" ref="P37:P38" si="42">M37*O37/100</f>
        <v>15.309000000000001</v>
      </c>
      <c r="Q37" s="43">
        <f t="shared" ref="Q37:Q38" si="43">N37*O37/100</f>
        <v>18.375</v>
      </c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27"/>
      <c r="B38" s="28" t="s">
        <v>328</v>
      </c>
      <c r="C38" s="27" t="s">
        <v>337</v>
      </c>
      <c r="D38" s="36">
        <f>Зарплата!J38+Зарплата!K38</f>
        <v>0</v>
      </c>
      <c r="E38" s="35"/>
      <c r="F38" s="35"/>
      <c r="G38" s="38">
        <f t="shared" si="4"/>
        <v>0</v>
      </c>
      <c r="H38" s="33"/>
      <c r="I38" s="33"/>
      <c r="J38" s="33"/>
      <c r="K38" s="33"/>
      <c r="L38" s="34"/>
      <c r="M38" s="43"/>
      <c r="N38" s="43"/>
      <c r="O38" s="9">
        <v>105</v>
      </c>
      <c r="P38" s="43">
        <f t="shared" si="42"/>
        <v>0</v>
      </c>
      <c r="Q38" s="43">
        <f t="shared" si="43"/>
        <v>0</v>
      </c>
      <c r="R38" s="9"/>
      <c r="S38" s="9"/>
      <c r="T38" s="9"/>
      <c r="U38" s="9"/>
      <c r="V38" s="9"/>
      <c r="W38" s="9"/>
      <c r="X38" s="9"/>
      <c r="Y38" s="9"/>
    </row>
    <row r="39" spans="1:25" ht="76.5" x14ac:dyDescent="0.25">
      <c r="A39" s="27" t="s">
        <v>21</v>
      </c>
      <c r="B39" s="28" t="s">
        <v>22</v>
      </c>
      <c r="C39" s="41"/>
      <c r="D39" s="36">
        <f>Зарплата!J39+Зарплата!K39</f>
        <v>0</v>
      </c>
      <c r="E39" s="27"/>
      <c r="F39" s="35"/>
      <c r="G39" s="38">
        <f t="shared" si="4"/>
        <v>0</v>
      </c>
      <c r="H39" s="33"/>
      <c r="I39" s="33"/>
      <c r="J39" s="33"/>
      <c r="K39" s="33"/>
      <c r="L39" s="34"/>
      <c r="M39" s="43"/>
      <c r="N39" s="43"/>
      <c r="O39" s="9">
        <v>105</v>
      </c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27"/>
      <c r="B40" s="28" t="s">
        <v>327</v>
      </c>
      <c r="C40" s="27" t="s">
        <v>337</v>
      </c>
      <c r="D40" s="36">
        <f>Зарплата!J40+Зарплата!K40</f>
        <v>15.812999999999999</v>
      </c>
      <c r="E40" s="37">
        <f>D40*34/100</f>
        <v>5.3764199999999995</v>
      </c>
      <c r="F40" s="37">
        <f>D40*0.09/100</f>
        <v>1.4231699999999998E-2</v>
      </c>
      <c r="G40" s="38">
        <f t="shared" si="4"/>
        <v>19.867453199999996</v>
      </c>
      <c r="H40" s="33">
        <f>D40+E40+F40+G40</f>
        <v>41.071104899999995</v>
      </c>
      <c r="I40" s="33">
        <f t="shared" ref="I40" si="44">P40/H40*100-100</f>
        <v>-62.725619295428295</v>
      </c>
      <c r="J40" s="33">
        <f>H40*I40/100</f>
        <v>-25.762104899999994</v>
      </c>
      <c r="K40" s="33">
        <f>H40+J40</f>
        <v>15.309000000000001</v>
      </c>
      <c r="L40" s="39">
        <f>K40*1.2</f>
        <v>18.370799999999999</v>
      </c>
      <c r="M40" s="43">
        <v>14.58</v>
      </c>
      <c r="N40" s="43">
        <v>17.5</v>
      </c>
      <c r="O40" s="9">
        <v>105</v>
      </c>
      <c r="P40" s="43">
        <f t="shared" ref="P40:P41" si="45">M40*O40/100</f>
        <v>15.309000000000001</v>
      </c>
      <c r="Q40" s="43">
        <f t="shared" ref="Q40:Q41" si="46">N40*O40/100</f>
        <v>18.375</v>
      </c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27"/>
      <c r="B41" s="28" t="s">
        <v>328</v>
      </c>
      <c r="C41" s="27" t="s">
        <v>337</v>
      </c>
      <c r="D41" s="36">
        <f>Зарплата!J41+Зарплата!K41</f>
        <v>0</v>
      </c>
      <c r="E41" s="35"/>
      <c r="F41" s="35"/>
      <c r="G41" s="38">
        <f t="shared" si="4"/>
        <v>0</v>
      </c>
      <c r="H41" s="33"/>
      <c r="I41" s="33"/>
      <c r="J41" s="33"/>
      <c r="K41" s="33"/>
      <c r="L41" s="34"/>
      <c r="M41" s="43"/>
      <c r="N41" s="43"/>
      <c r="O41" s="9">
        <v>105</v>
      </c>
      <c r="P41" s="43">
        <f t="shared" si="45"/>
        <v>0</v>
      </c>
      <c r="Q41" s="43">
        <f t="shared" si="46"/>
        <v>0</v>
      </c>
      <c r="R41" s="9"/>
      <c r="S41" s="9"/>
      <c r="T41" s="9"/>
      <c r="U41" s="9"/>
      <c r="V41" s="9"/>
      <c r="W41" s="9"/>
      <c r="X41" s="9"/>
      <c r="Y41" s="9"/>
    </row>
    <row r="42" spans="1:25" ht="25.5" x14ac:dyDescent="0.25">
      <c r="A42" s="27" t="s">
        <v>23</v>
      </c>
      <c r="B42" s="28" t="s">
        <v>24</v>
      </c>
      <c r="C42" s="41"/>
      <c r="D42" s="36">
        <f>Зарплата!J42+Зарплата!K42</f>
        <v>0</v>
      </c>
      <c r="E42" s="27"/>
      <c r="F42" s="35"/>
      <c r="G42" s="38">
        <f t="shared" si="4"/>
        <v>0</v>
      </c>
      <c r="H42" s="33"/>
      <c r="I42" s="33"/>
      <c r="J42" s="33"/>
      <c r="K42" s="33"/>
      <c r="L42" s="34"/>
      <c r="M42" s="43"/>
      <c r="N42" s="43"/>
      <c r="O42" s="9">
        <v>105</v>
      </c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89.25" x14ac:dyDescent="0.25">
      <c r="A43" s="27" t="s">
        <v>25</v>
      </c>
      <c r="B43" s="28" t="s">
        <v>26</v>
      </c>
      <c r="C43" s="41"/>
      <c r="D43" s="36">
        <f>Зарплата!J43+Зарплата!K43</f>
        <v>0</v>
      </c>
      <c r="E43" s="27"/>
      <c r="F43" s="35"/>
      <c r="G43" s="38">
        <f t="shared" si="4"/>
        <v>0</v>
      </c>
      <c r="H43" s="33"/>
      <c r="I43" s="33"/>
      <c r="J43" s="33"/>
      <c r="K43" s="33"/>
      <c r="L43" s="34"/>
      <c r="M43" s="43"/>
      <c r="N43" s="43"/>
      <c r="O43" s="9">
        <v>105</v>
      </c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27"/>
      <c r="B44" s="28" t="s">
        <v>327</v>
      </c>
      <c r="C44" s="27" t="s">
        <v>337</v>
      </c>
      <c r="D44" s="36">
        <f>Зарплата!J44+Зарплата!K44</f>
        <v>31.625999999999998</v>
      </c>
      <c r="E44" s="37">
        <f>D44*34/100</f>
        <v>10.752839999999999</v>
      </c>
      <c r="F44" s="37">
        <f>D44*0.09/100</f>
        <v>2.8463399999999996E-2</v>
      </c>
      <c r="G44" s="38">
        <f t="shared" si="4"/>
        <v>39.734906399999993</v>
      </c>
      <c r="H44" s="33">
        <f>D44+E44+F44+G44</f>
        <v>82.142209799999989</v>
      </c>
      <c r="I44" s="33">
        <f t="shared" ref="I44" si="47">P44/H44*100-100</f>
        <v>-62.725619295428295</v>
      </c>
      <c r="J44" s="33">
        <f>H44*I44/100</f>
        <v>-51.524209799999987</v>
      </c>
      <c r="K44" s="33">
        <f>H44+J44</f>
        <v>30.618000000000002</v>
      </c>
      <c r="L44" s="39">
        <f>K44*1.2</f>
        <v>36.741599999999998</v>
      </c>
      <c r="M44" s="43">
        <v>29.16</v>
      </c>
      <c r="N44" s="43">
        <v>34.99</v>
      </c>
      <c r="O44" s="9">
        <v>105</v>
      </c>
      <c r="P44" s="43">
        <f t="shared" ref="P44:P45" si="48">M44*O44/100</f>
        <v>30.618000000000002</v>
      </c>
      <c r="Q44" s="43">
        <f t="shared" ref="Q44:Q45" si="49">N44*O44/100</f>
        <v>36.7395</v>
      </c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27"/>
      <c r="B45" s="28" t="s">
        <v>328</v>
      </c>
      <c r="C45" s="27" t="s">
        <v>337</v>
      </c>
      <c r="D45" s="36">
        <f>Зарплата!J45+Зарплата!K45</f>
        <v>0</v>
      </c>
      <c r="E45" s="35"/>
      <c r="F45" s="35"/>
      <c r="G45" s="38">
        <f t="shared" si="4"/>
        <v>0</v>
      </c>
      <c r="H45" s="33"/>
      <c r="I45" s="33"/>
      <c r="J45" s="33"/>
      <c r="K45" s="33"/>
      <c r="L45" s="34"/>
      <c r="M45" s="43"/>
      <c r="N45" s="43"/>
      <c r="O45" s="9">
        <v>105</v>
      </c>
      <c r="P45" s="43">
        <f t="shared" si="48"/>
        <v>0</v>
      </c>
      <c r="Q45" s="43">
        <f t="shared" si="49"/>
        <v>0</v>
      </c>
      <c r="R45" s="9"/>
      <c r="S45" s="9"/>
      <c r="T45" s="9"/>
      <c r="U45" s="9"/>
      <c r="V45" s="9"/>
      <c r="W45" s="9"/>
      <c r="X45" s="9"/>
      <c r="Y45" s="9"/>
    </row>
    <row r="46" spans="1:25" ht="38.25" x14ac:dyDescent="0.25">
      <c r="A46" s="27" t="s">
        <v>27</v>
      </c>
      <c r="B46" s="28" t="s">
        <v>28</v>
      </c>
      <c r="C46" s="41"/>
      <c r="D46" s="36">
        <f>Зарплата!J46+Зарплата!K46</f>
        <v>0</v>
      </c>
      <c r="E46" s="27"/>
      <c r="F46" s="35"/>
      <c r="G46" s="38">
        <f t="shared" si="4"/>
        <v>0</v>
      </c>
      <c r="H46" s="33"/>
      <c r="I46" s="33"/>
      <c r="J46" s="33"/>
      <c r="K46" s="33"/>
      <c r="L46" s="34"/>
      <c r="M46" s="43"/>
      <c r="N46" s="43"/>
      <c r="O46" s="9">
        <v>105</v>
      </c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27"/>
      <c r="B47" s="28" t="s">
        <v>327</v>
      </c>
      <c r="C47" s="27" t="s">
        <v>337</v>
      </c>
      <c r="D47" s="36">
        <f>Зарплата!J47+Зарплата!K47</f>
        <v>21.084</v>
      </c>
      <c r="E47" s="37">
        <f>D47*34/100</f>
        <v>7.1685600000000003</v>
      </c>
      <c r="F47" s="37">
        <f>D47*0.09/100</f>
        <v>1.8975599999999999E-2</v>
      </c>
      <c r="G47" s="38">
        <f t="shared" si="4"/>
        <v>26.489937599999998</v>
      </c>
      <c r="H47" s="33">
        <f>D47+E47+F47+G47</f>
        <v>54.761473199999998</v>
      </c>
      <c r="I47" s="33">
        <f t="shared" ref="I47" si="50">P47/H47*100-100</f>
        <v>-62.725619295428302</v>
      </c>
      <c r="J47" s="33">
        <f>H47*I47/100</f>
        <v>-34.349473199999998</v>
      </c>
      <c r="K47" s="33">
        <f>H47+J47</f>
        <v>20.411999999999999</v>
      </c>
      <c r="L47" s="39">
        <f>K47*1.2</f>
        <v>24.494399999999999</v>
      </c>
      <c r="M47" s="43">
        <v>19.440000000000001</v>
      </c>
      <c r="N47" s="43">
        <v>23.33</v>
      </c>
      <c r="O47" s="9">
        <v>105</v>
      </c>
      <c r="P47" s="43">
        <f t="shared" ref="P47:P48" si="51">M47*O47/100</f>
        <v>20.411999999999999</v>
      </c>
      <c r="Q47" s="43">
        <f t="shared" ref="Q47:Q48" si="52">N47*O47/100</f>
        <v>24.496499999999997</v>
      </c>
      <c r="R47" s="9"/>
      <c r="S47" s="9"/>
      <c r="T47" s="9"/>
      <c r="U47" s="9"/>
      <c r="V47" s="9"/>
      <c r="W47" s="9"/>
      <c r="X47" s="9"/>
      <c r="Y47" s="9"/>
    </row>
    <row r="48" spans="1:25" x14ac:dyDescent="0.25">
      <c r="A48" s="27"/>
      <c r="B48" s="28" t="s">
        <v>328</v>
      </c>
      <c r="C48" s="27" t="s">
        <v>337</v>
      </c>
      <c r="D48" s="36">
        <f>Зарплата!J48+Зарплата!K48</f>
        <v>0</v>
      </c>
      <c r="E48" s="35"/>
      <c r="F48" s="35"/>
      <c r="G48" s="38">
        <f t="shared" si="4"/>
        <v>0</v>
      </c>
      <c r="H48" s="33"/>
      <c r="I48" s="33"/>
      <c r="J48" s="33"/>
      <c r="K48" s="33"/>
      <c r="L48" s="34"/>
      <c r="M48" s="43"/>
      <c r="N48" s="43"/>
      <c r="O48" s="9">
        <v>105</v>
      </c>
      <c r="P48" s="43">
        <f t="shared" si="51"/>
        <v>0</v>
      </c>
      <c r="Q48" s="43">
        <f t="shared" si="52"/>
        <v>0</v>
      </c>
      <c r="R48" s="9"/>
      <c r="S48" s="9"/>
      <c r="T48" s="9"/>
      <c r="U48" s="9"/>
      <c r="V48" s="9"/>
      <c r="W48" s="9"/>
      <c r="X48" s="9"/>
      <c r="Y48" s="9"/>
    </row>
    <row r="49" spans="1:25" ht="64.5" customHeight="1" x14ac:dyDescent="0.25">
      <c r="A49" s="27" t="s">
        <v>29</v>
      </c>
      <c r="B49" s="28" t="s">
        <v>30</v>
      </c>
      <c r="C49" s="41"/>
      <c r="D49" s="36">
        <f>Зарплата!J49+Зарплата!K49</f>
        <v>0</v>
      </c>
      <c r="E49" s="27"/>
      <c r="F49" s="35"/>
      <c r="G49" s="38">
        <f t="shared" si="4"/>
        <v>0</v>
      </c>
      <c r="H49" s="33"/>
      <c r="I49" s="33"/>
      <c r="J49" s="33"/>
      <c r="K49" s="33"/>
      <c r="L49" s="34"/>
      <c r="M49" s="43"/>
      <c r="N49" s="43"/>
      <c r="O49" s="9">
        <v>105</v>
      </c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27"/>
      <c r="B50" s="28" t="s">
        <v>327</v>
      </c>
      <c r="C50" s="27" t="s">
        <v>337</v>
      </c>
      <c r="D50" s="36">
        <f>Зарплата!J50+Зарплата!K50</f>
        <v>10.542</v>
      </c>
      <c r="E50" s="37">
        <f>D50*34/100</f>
        <v>3.5842800000000001</v>
      </c>
      <c r="F50" s="37">
        <f>D50*0.09/100</f>
        <v>9.4877999999999994E-3</v>
      </c>
      <c r="G50" s="38">
        <f t="shared" si="4"/>
        <v>13.244968799999999</v>
      </c>
      <c r="H50" s="33">
        <f>D50+E50+F50+G50</f>
        <v>27.380736599999999</v>
      </c>
      <c r="I50" s="33">
        <f t="shared" ref="I50" si="53">P50/H50*100-100</f>
        <v>-62.725619295428302</v>
      </c>
      <c r="J50" s="33">
        <f>H50*I50/100</f>
        <v>-17.174736599999999</v>
      </c>
      <c r="K50" s="33">
        <f>H50+J50</f>
        <v>10.206</v>
      </c>
      <c r="L50" s="39">
        <f>K50*1.2</f>
        <v>12.247199999999999</v>
      </c>
      <c r="M50" s="43">
        <v>9.7200000000000006</v>
      </c>
      <c r="N50" s="43">
        <v>11.66</v>
      </c>
      <c r="O50" s="9">
        <v>105</v>
      </c>
      <c r="P50" s="43">
        <f t="shared" ref="P50:P51" si="54">M50*O50/100</f>
        <v>10.206</v>
      </c>
      <c r="Q50" s="43">
        <f t="shared" ref="Q50:Q51" si="55">N50*O50/100</f>
        <v>12.243</v>
      </c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27"/>
      <c r="B51" s="28" t="s">
        <v>328</v>
      </c>
      <c r="C51" s="27" t="s">
        <v>337</v>
      </c>
      <c r="D51" s="36">
        <f>Зарплата!J51+Зарплата!K51</f>
        <v>0</v>
      </c>
      <c r="E51" s="35"/>
      <c r="F51" s="35"/>
      <c r="G51" s="38">
        <f t="shared" si="4"/>
        <v>0</v>
      </c>
      <c r="H51" s="33"/>
      <c r="I51" s="33"/>
      <c r="J51" s="33"/>
      <c r="K51" s="33"/>
      <c r="L51" s="34"/>
      <c r="M51" s="43"/>
      <c r="N51" s="43"/>
      <c r="O51" s="9">
        <v>105</v>
      </c>
      <c r="P51" s="43">
        <f t="shared" si="54"/>
        <v>0</v>
      </c>
      <c r="Q51" s="43">
        <f t="shared" si="55"/>
        <v>0</v>
      </c>
      <c r="R51" s="9"/>
      <c r="S51" s="9"/>
      <c r="T51" s="9"/>
      <c r="U51" s="9"/>
      <c r="V51" s="9"/>
      <c r="W51" s="9"/>
      <c r="X51" s="9"/>
      <c r="Y51" s="9"/>
    </row>
    <row r="52" spans="1:25" ht="140.25" x14ac:dyDescent="0.25">
      <c r="A52" s="27" t="s">
        <v>31</v>
      </c>
      <c r="B52" s="28" t="s">
        <v>32</v>
      </c>
      <c r="C52" s="41"/>
      <c r="D52" s="36">
        <f>Зарплата!J52+Зарплата!K52</f>
        <v>0</v>
      </c>
      <c r="E52" s="27"/>
      <c r="F52" s="35"/>
      <c r="G52" s="38">
        <f t="shared" si="4"/>
        <v>0</v>
      </c>
      <c r="H52" s="33"/>
      <c r="I52" s="33"/>
      <c r="J52" s="33"/>
      <c r="K52" s="33"/>
      <c r="L52" s="34"/>
      <c r="M52" s="43"/>
      <c r="N52" s="43"/>
      <c r="O52" s="9">
        <v>105</v>
      </c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27"/>
      <c r="B53" s="28" t="s">
        <v>327</v>
      </c>
      <c r="C53" s="27" t="s">
        <v>337</v>
      </c>
      <c r="D53" s="36">
        <f>Зарплата!J53+Зарплата!K53</f>
        <v>3.5139999999999998</v>
      </c>
      <c r="E53" s="37">
        <f>D53*34/100</f>
        <v>1.19476</v>
      </c>
      <c r="F53" s="37">
        <f>D53*0.09/100</f>
        <v>3.1625999999999998E-3</v>
      </c>
      <c r="G53" s="38">
        <f t="shared" si="4"/>
        <v>4.4149895999999993</v>
      </c>
      <c r="H53" s="33">
        <f>D53+E53+F53+G53</f>
        <v>9.1269121999999996</v>
      </c>
      <c r="I53" s="33">
        <f t="shared" ref="I53" si="56">P53/H53*100-100</f>
        <v>-62.725619295428295</v>
      </c>
      <c r="J53" s="33">
        <f>H53*I53/100</f>
        <v>-5.7249121999999986</v>
      </c>
      <c r="K53" s="33">
        <f>H53+J53</f>
        <v>3.402000000000001</v>
      </c>
      <c r="L53" s="39">
        <f>K53*1.2</f>
        <v>4.0824000000000007</v>
      </c>
      <c r="M53" s="43">
        <v>3.24</v>
      </c>
      <c r="N53" s="43">
        <v>3.88</v>
      </c>
      <c r="O53" s="9">
        <v>105</v>
      </c>
      <c r="P53" s="43">
        <f t="shared" ref="P53:P54" si="57">M53*O53/100</f>
        <v>3.4020000000000006</v>
      </c>
      <c r="Q53" s="43">
        <f t="shared" ref="Q53:Q54" si="58">N53*O53/100</f>
        <v>4.0739999999999998</v>
      </c>
      <c r="R53" s="9"/>
      <c r="S53" s="9"/>
      <c r="T53" s="9"/>
      <c r="U53" s="9"/>
      <c r="V53" s="9"/>
      <c r="W53" s="9"/>
      <c r="X53" s="9"/>
      <c r="Y53" s="9"/>
    </row>
    <row r="54" spans="1:25" x14ac:dyDescent="0.25">
      <c r="A54" s="27"/>
      <c r="B54" s="28" t="s">
        <v>328</v>
      </c>
      <c r="C54" s="27" t="s">
        <v>337</v>
      </c>
      <c r="D54" s="36">
        <f>Зарплата!J54+Зарплата!K54</f>
        <v>0</v>
      </c>
      <c r="E54" s="35"/>
      <c r="F54" s="35"/>
      <c r="G54" s="38">
        <f t="shared" si="4"/>
        <v>0</v>
      </c>
      <c r="H54" s="33"/>
      <c r="I54" s="33"/>
      <c r="J54" s="33"/>
      <c r="K54" s="33"/>
      <c r="L54" s="34"/>
      <c r="M54" s="43"/>
      <c r="N54" s="43"/>
      <c r="O54" s="9">
        <v>105</v>
      </c>
      <c r="P54" s="43">
        <f t="shared" si="57"/>
        <v>0</v>
      </c>
      <c r="Q54" s="43">
        <f t="shared" si="58"/>
        <v>0</v>
      </c>
      <c r="R54" s="9"/>
      <c r="S54" s="9"/>
      <c r="T54" s="9"/>
      <c r="U54" s="9"/>
      <c r="V54" s="9"/>
      <c r="W54" s="9"/>
      <c r="X54" s="9"/>
      <c r="Y54" s="9"/>
    </row>
    <row r="55" spans="1:25" ht="191.25" customHeight="1" x14ac:dyDescent="0.25">
      <c r="A55" s="27" t="s">
        <v>33</v>
      </c>
      <c r="B55" s="28" t="s">
        <v>34</v>
      </c>
      <c r="C55" s="41"/>
      <c r="D55" s="36">
        <f>Зарплата!J55+Зарплата!K55</f>
        <v>0</v>
      </c>
      <c r="E55" s="27"/>
      <c r="F55" s="35"/>
      <c r="G55" s="38">
        <f t="shared" si="4"/>
        <v>0</v>
      </c>
      <c r="H55" s="33"/>
      <c r="I55" s="33"/>
      <c r="J55" s="33"/>
      <c r="K55" s="33"/>
      <c r="L55" s="34"/>
      <c r="M55" s="43"/>
      <c r="N55" s="43"/>
      <c r="O55" s="9">
        <v>105</v>
      </c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27"/>
      <c r="B56" s="28" t="s">
        <v>327</v>
      </c>
      <c r="C56" s="27" t="s">
        <v>337</v>
      </c>
      <c r="D56" s="36">
        <f>Зарплата!J56+Зарплата!K56</f>
        <v>1.45</v>
      </c>
      <c r="E56" s="37">
        <f>D56*34/100</f>
        <v>0.49299999999999999</v>
      </c>
      <c r="F56" s="37">
        <f>D56*0.09/100</f>
        <v>1.305E-3</v>
      </c>
      <c r="G56" s="38">
        <f t="shared" si="4"/>
        <v>1.82178</v>
      </c>
      <c r="H56" s="33">
        <f>D56+E56+F56+G56</f>
        <v>3.7660849999999999</v>
      </c>
      <c r="I56" s="33">
        <f t="shared" ref="I56" si="59">P56/H56*100-100</f>
        <v>-8.5522498828358806</v>
      </c>
      <c r="J56" s="33">
        <f>H56*I56/100</f>
        <v>-0.32208499999999968</v>
      </c>
      <c r="K56" s="33">
        <f>H56+J56</f>
        <v>3.4440000000000004</v>
      </c>
      <c r="L56" s="39">
        <f>K56*1.2</f>
        <v>4.1328000000000005</v>
      </c>
      <c r="M56" s="43">
        <v>3.28</v>
      </c>
      <c r="N56" s="43">
        <v>3.94</v>
      </c>
      <c r="O56" s="9">
        <v>105</v>
      </c>
      <c r="P56" s="43">
        <f t="shared" ref="P56:P57" si="60">M56*O56/100</f>
        <v>3.444</v>
      </c>
      <c r="Q56" s="43">
        <f t="shared" ref="Q56:Q57" si="61">N56*O56/100</f>
        <v>4.1369999999999996</v>
      </c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27"/>
      <c r="B57" s="28" t="s">
        <v>328</v>
      </c>
      <c r="C57" s="27" t="s">
        <v>337</v>
      </c>
      <c r="D57" s="36">
        <f>Зарплата!J57+Зарплата!K57</f>
        <v>0</v>
      </c>
      <c r="E57" s="35"/>
      <c r="F57" s="35"/>
      <c r="G57" s="38">
        <f t="shared" si="4"/>
        <v>0</v>
      </c>
      <c r="H57" s="33"/>
      <c r="I57" s="33"/>
      <c r="J57" s="33"/>
      <c r="K57" s="33"/>
      <c r="L57" s="34"/>
      <c r="M57" s="43"/>
      <c r="N57" s="43"/>
      <c r="O57" s="9">
        <v>105</v>
      </c>
      <c r="P57" s="43">
        <f t="shared" si="60"/>
        <v>0</v>
      </c>
      <c r="Q57" s="43">
        <f t="shared" si="61"/>
        <v>0</v>
      </c>
      <c r="R57" s="9"/>
      <c r="S57" s="9"/>
      <c r="T57" s="9"/>
      <c r="U57" s="9"/>
      <c r="V57" s="9"/>
      <c r="W57" s="9"/>
      <c r="X57" s="9"/>
      <c r="Y57" s="9"/>
    </row>
    <row r="58" spans="1:25" ht="101.25" customHeight="1" x14ac:dyDescent="0.25">
      <c r="A58" s="27" t="s">
        <v>280</v>
      </c>
      <c r="B58" s="28" t="s">
        <v>35</v>
      </c>
      <c r="C58" s="41"/>
      <c r="D58" s="36">
        <f>Зарплата!J58+Зарплата!K58</f>
        <v>0</v>
      </c>
      <c r="E58" s="27"/>
      <c r="F58" s="35"/>
      <c r="G58" s="38">
        <f t="shared" si="4"/>
        <v>0</v>
      </c>
      <c r="H58" s="33"/>
      <c r="I58" s="33"/>
      <c r="J58" s="33"/>
      <c r="K58" s="33"/>
      <c r="L58" s="34"/>
      <c r="M58" s="43"/>
      <c r="N58" s="43"/>
      <c r="O58" s="9">
        <v>105</v>
      </c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27"/>
      <c r="B59" s="28" t="s">
        <v>327</v>
      </c>
      <c r="C59" s="27" t="s">
        <v>337</v>
      </c>
      <c r="D59" s="36">
        <f>Зарплата!J59+Зарплата!K59</f>
        <v>3.5139999999999998</v>
      </c>
      <c r="E59" s="37">
        <f>D59*34/100</f>
        <v>1.19476</v>
      </c>
      <c r="F59" s="37">
        <f>D59*0.09/100</f>
        <v>3.1625999999999998E-3</v>
      </c>
      <c r="G59" s="38">
        <f t="shared" si="4"/>
        <v>4.4149895999999993</v>
      </c>
      <c r="H59" s="33">
        <f>D59+E59+F59+G59</f>
        <v>9.1269121999999996</v>
      </c>
      <c r="I59" s="33">
        <f t="shared" ref="I59" si="62">P59/H59*100-100</f>
        <v>-62.725619295428295</v>
      </c>
      <c r="J59" s="33">
        <f>H59*I59/100</f>
        <v>-5.7249121999999986</v>
      </c>
      <c r="K59" s="33">
        <f>H59+J59</f>
        <v>3.402000000000001</v>
      </c>
      <c r="L59" s="39">
        <f>K59*1.2</f>
        <v>4.0824000000000007</v>
      </c>
      <c r="M59" s="43">
        <v>3.24</v>
      </c>
      <c r="N59" s="43">
        <v>3.88</v>
      </c>
      <c r="O59" s="9">
        <v>105</v>
      </c>
      <c r="P59" s="43">
        <f t="shared" ref="P59:P60" si="63">M59*O59/100</f>
        <v>3.4020000000000006</v>
      </c>
      <c r="Q59" s="43">
        <f t="shared" ref="Q59:Q60" si="64">N59*O59/100</f>
        <v>4.0739999999999998</v>
      </c>
      <c r="R59" s="9"/>
      <c r="S59" s="9"/>
      <c r="T59" s="9"/>
      <c r="U59" s="9"/>
      <c r="V59" s="9"/>
      <c r="W59" s="9"/>
      <c r="X59" s="9"/>
      <c r="Y59" s="9"/>
    </row>
    <row r="60" spans="1:25" x14ac:dyDescent="0.25">
      <c r="A60" s="27"/>
      <c r="B60" s="28" t="s">
        <v>328</v>
      </c>
      <c r="C60" s="27" t="s">
        <v>337</v>
      </c>
      <c r="D60" s="36">
        <f>Зарплата!J60+Зарплата!K60</f>
        <v>0</v>
      </c>
      <c r="E60" s="35"/>
      <c r="F60" s="35"/>
      <c r="G60" s="38">
        <f t="shared" si="4"/>
        <v>0</v>
      </c>
      <c r="H60" s="33"/>
      <c r="I60" s="33"/>
      <c r="J60" s="33"/>
      <c r="K60" s="33"/>
      <c r="L60" s="34"/>
      <c r="M60" s="43"/>
      <c r="N60" s="43"/>
      <c r="O60" s="9">
        <v>105</v>
      </c>
      <c r="P60" s="43">
        <f t="shared" si="63"/>
        <v>0</v>
      </c>
      <c r="Q60" s="43">
        <f t="shared" si="64"/>
        <v>0</v>
      </c>
    </row>
    <row r="61" spans="1:25" ht="113.25" customHeight="1" x14ac:dyDescent="0.25">
      <c r="A61" s="27" t="s">
        <v>36</v>
      </c>
      <c r="B61" s="28" t="s">
        <v>37</v>
      </c>
      <c r="C61" s="41"/>
      <c r="D61" s="36">
        <f>Зарплата!J61+Зарплата!K61</f>
        <v>0</v>
      </c>
      <c r="E61" s="27"/>
      <c r="F61" s="35"/>
      <c r="G61" s="38">
        <f t="shared" si="4"/>
        <v>0</v>
      </c>
      <c r="H61" s="33"/>
      <c r="I61" s="33"/>
      <c r="J61" s="33"/>
      <c r="K61" s="33"/>
      <c r="L61" s="34"/>
      <c r="M61" s="43"/>
      <c r="N61" s="43"/>
      <c r="O61" s="9">
        <v>105</v>
      </c>
    </row>
    <row r="62" spans="1:25" x14ac:dyDescent="0.25">
      <c r="A62" s="27"/>
      <c r="B62" s="28" t="s">
        <v>327</v>
      </c>
      <c r="C62" s="27" t="s">
        <v>337</v>
      </c>
      <c r="D62" s="36">
        <f>Зарплата!J62+Зарплата!K62</f>
        <v>10.542</v>
      </c>
      <c r="E62" s="37">
        <f>D62*34/100</f>
        <v>3.5842800000000001</v>
      </c>
      <c r="F62" s="37">
        <f>D62*0.09/100</f>
        <v>9.4877999999999994E-3</v>
      </c>
      <c r="G62" s="38">
        <f t="shared" si="4"/>
        <v>13.244968799999999</v>
      </c>
      <c r="H62" s="33">
        <f>D62+E62+F62+G62</f>
        <v>27.380736599999999</v>
      </c>
      <c r="I62" s="33">
        <f t="shared" ref="I62" si="65">P62/H62*100-100</f>
        <v>-62.725619295428302</v>
      </c>
      <c r="J62" s="33">
        <f>H62*I62/100</f>
        <v>-17.174736599999999</v>
      </c>
      <c r="K62" s="33">
        <f>H62+J62</f>
        <v>10.206</v>
      </c>
      <c r="L62" s="39">
        <f>K62*1.2</f>
        <v>12.247199999999999</v>
      </c>
      <c r="M62" s="43">
        <v>9.7200000000000006</v>
      </c>
      <c r="N62" s="43">
        <v>11.66</v>
      </c>
      <c r="O62" s="9">
        <v>105</v>
      </c>
      <c r="P62" s="43">
        <f t="shared" ref="P62:P63" si="66">M62*O62/100</f>
        <v>10.206</v>
      </c>
      <c r="Q62" s="43">
        <f t="shared" ref="Q62:Q63" si="67">N62*O62/100</f>
        <v>12.243</v>
      </c>
    </row>
    <row r="63" spans="1:25" x14ac:dyDescent="0.25">
      <c r="A63" s="27"/>
      <c r="B63" s="28" t="s">
        <v>328</v>
      </c>
      <c r="C63" s="27" t="s">
        <v>337</v>
      </c>
      <c r="D63" s="36">
        <f>Зарплата!J63+Зарплата!K63</f>
        <v>0</v>
      </c>
      <c r="E63" s="35"/>
      <c r="F63" s="35"/>
      <c r="G63" s="38">
        <f t="shared" si="4"/>
        <v>0</v>
      </c>
      <c r="H63" s="33"/>
      <c r="I63" s="33"/>
      <c r="J63" s="33"/>
      <c r="K63" s="33"/>
      <c r="L63" s="34"/>
      <c r="M63" s="43"/>
      <c r="N63" s="43"/>
      <c r="O63" s="9">
        <v>105</v>
      </c>
      <c r="P63" s="43">
        <f t="shared" si="66"/>
        <v>0</v>
      </c>
      <c r="Q63" s="43">
        <f t="shared" si="67"/>
        <v>0</v>
      </c>
    </row>
    <row r="64" spans="1:25" ht="102" x14ac:dyDescent="0.25">
      <c r="A64" s="27" t="s">
        <v>38</v>
      </c>
      <c r="B64" s="28" t="s">
        <v>39</v>
      </c>
      <c r="C64" s="41"/>
      <c r="D64" s="36">
        <f>Зарплата!J64+Зарплата!K64</f>
        <v>0</v>
      </c>
      <c r="E64" s="27"/>
      <c r="F64" s="35"/>
      <c r="G64" s="38">
        <f t="shared" si="4"/>
        <v>0</v>
      </c>
      <c r="H64" s="33"/>
      <c r="I64" s="33"/>
      <c r="J64" s="33"/>
      <c r="K64" s="33"/>
      <c r="L64" s="34"/>
      <c r="M64" s="43"/>
      <c r="N64" s="43"/>
      <c r="O64" s="9">
        <v>105</v>
      </c>
    </row>
    <row r="65" spans="1:17" ht="25.5" x14ac:dyDescent="0.25">
      <c r="A65" s="27" t="s">
        <v>40</v>
      </c>
      <c r="B65" s="28" t="s">
        <v>41</v>
      </c>
      <c r="C65" s="41"/>
      <c r="D65" s="36">
        <f>Зарплата!J65+Зарплата!K65</f>
        <v>0</v>
      </c>
      <c r="E65" s="27"/>
      <c r="F65" s="35"/>
      <c r="G65" s="38">
        <f t="shared" si="4"/>
        <v>0</v>
      </c>
      <c r="H65" s="33"/>
      <c r="I65" s="33"/>
      <c r="J65" s="33"/>
      <c r="K65" s="33"/>
      <c r="L65" s="34"/>
      <c r="M65" s="43"/>
      <c r="N65" s="43"/>
      <c r="O65" s="9">
        <v>105</v>
      </c>
    </row>
    <row r="66" spans="1:17" x14ac:dyDescent="0.25">
      <c r="A66" s="27"/>
      <c r="B66" s="28" t="s">
        <v>327</v>
      </c>
      <c r="C66" s="27" t="s">
        <v>338</v>
      </c>
      <c r="D66" s="36">
        <f>Зарплата!J66+Зарплата!K66</f>
        <v>10.542</v>
      </c>
      <c r="E66" s="37">
        <f>D66*34/100</f>
        <v>3.5842800000000001</v>
      </c>
      <c r="F66" s="37">
        <f>D66*0.09/100</f>
        <v>9.4877999999999994E-3</v>
      </c>
      <c r="G66" s="38">
        <f t="shared" si="4"/>
        <v>13.244968799999999</v>
      </c>
      <c r="H66" s="33">
        <f>D66+E66+F66+G66</f>
        <v>27.380736599999999</v>
      </c>
      <c r="I66" s="33">
        <f t="shared" ref="I66" si="68">P66/H66*100-100</f>
        <v>-75.763982916369017</v>
      </c>
      <c r="J66" s="33">
        <f>H66*I66/100</f>
        <v>-20.744736599999996</v>
      </c>
      <c r="K66" s="33">
        <f>H66+J66</f>
        <v>6.6360000000000028</v>
      </c>
      <c r="L66" s="39">
        <v>7.97</v>
      </c>
      <c r="M66" s="43">
        <v>6.32</v>
      </c>
      <c r="N66" s="43">
        <v>7.58</v>
      </c>
      <c r="O66" s="9">
        <v>105</v>
      </c>
      <c r="P66" s="43">
        <f t="shared" ref="P66:P67" si="69">M66*O66/100</f>
        <v>6.6360000000000001</v>
      </c>
      <c r="Q66" s="43">
        <f t="shared" ref="Q66:Q67" si="70">N66*O66/100</f>
        <v>7.9589999999999996</v>
      </c>
    </row>
    <row r="67" spans="1:17" x14ac:dyDescent="0.25">
      <c r="A67" s="27"/>
      <c r="B67" s="28" t="s">
        <v>328</v>
      </c>
      <c r="C67" s="27" t="s">
        <v>338</v>
      </c>
      <c r="D67" s="36">
        <f>Зарплата!J67+Зарплата!K67</f>
        <v>0</v>
      </c>
      <c r="E67" s="35"/>
      <c r="F67" s="35"/>
      <c r="G67" s="38">
        <f t="shared" si="4"/>
        <v>0</v>
      </c>
      <c r="H67" s="33"/>
      <c r="I67" s="33"/>
      <c r="J67" s="33"/>
      <c r="K67" s="33"/>
      <c r="L67" s="34"/>
      <c r="M67" s="43"/>
      <c r="N67" s="43"/>
      <c r="O67" s="9">
        <v>105</v>
      </c>
      <c r="P67" s="43">
        <f t="shared" si="69"/>
        <v>0</v>
      </c>
      <c r="Q67" s="43">
        <f t="shared" si="70"/>
        <v>0</v>
      </c>
    </row>
    <row r="68" spans="1:17" ht="25.5" x14ac:dyDescent="0.25">
      <c r="A68" s="27" t="s">
        <v>42</v>
      </c>
      <c r="B68" s="28" t="s">
        <v>43</v>
      </c>
      <c r="C68" s="41"/>
      <c r="D68" s="36">
        <f>Зарплата!J68+Зарплата!K68</f>
        <v>0</v>
      </c>
      <c r="E68" s="27"/>
      <c r="F68" s="35"/>
      <c r="G68" s="38">
        <f t="shared" si="4"/>
        <v>0</v>
      </c>
      <c r="H68" s="33"/>
      <c r="I68" s="33"/>
      <c r="J68" s="33"/>
      <c r="K68" s="33"/>
      <c r="L68" s="34"/>
      <c r="M68" s="43"/>
      <c r="N68" s="43"/>
      <c r="O68" s="9">
        <v>105</v>
      </c>
    </row>
    <row r="69" spans="1:17" x14ac:dyDescent="0.25">
      <c r="A69" s="27"/>
      <c r="B69" s="28" t="s">
        <v>327</v>
      </c>
      <c r="C69" s="27" t="s">
        <v>329</v>
      </c>
      <c r="D69" s="36">
        <f>Зарплата!J69+Зарплата!K69</f>
        <v>1.7569999999999999</v>
      </c>
      <c r="E69" s="37">
        <f>D69*34/100</f>
        <v>0.59738000000000002</v>
      </c>
      <c r="F69" s="37">
        <f>D69*0.09/100</f>
        <v>1.5812999999999999E-3</v>
      </c>
      <c r="G69" s="38">
        <f t="shared" si="4"/>
        <v>2.2074947999999996</v>
      </c>
      <c r="H69" s="33">
        <f>D69+E69+F69+G69</f>
        <v>4.5634560999999998</v>
      </c>
      <c r="I69" s="33">
        <f t="shared" ref="I69" si="71">P69/H69*100-100</f>
        <v>-56.053044971770419</v>
      </c>
      <c r="J69" s="33">
        <f>H69*I69/100</f>
        <v>-2.5579561000000002</v>
      </c>
      <c r="K69" s="33">
        <f>H69+J69</f>
        <v>2.0054999999999996</v>
      </c>
      <c r="L69" s="39">
        <f>K69*1.2</f>
        <v>2.4065999999999996</v>
      </c>
      <c r="M69" s="43">
        <v>1.91</v>
      </c>
      <c r="N69" s="43">
        <v>2.29</v>
      </c>
      <c r="O69" s="9">
        <v>105</v>
      </c>
      <c r="P69" s="43">
        <f t="shared" ref="P69:P70" si="72">M69*O69/100</f>
        <v>2.0054999999999996</v>
      </c>
      <c r="Q69" s="43">
        <f t="shared" ref="Q69:Q70" si="73">N69*O69/100</f>
        <v>2.4045000000000001</v>
      </c>
    </row>
    <row r="70" spans="1:17" x14ac:dyDescent="0.25">
      <c r="A70" s="27"/>
      <c r="B70" s="28" t="s">
        <v>328</v>
      </c>
      <c r="C70" s="27" t="s">
        <v>329</v>
      </c>
      <c r="D70" s="36">
        <f>Зарплата!J70+Зарплата!K70</f>
        <v>0</v>
      </c>
      <c r="E70" s="35"/>
      <c r="F70" s="35"/>
      <c r="G70" s="38">
        <f t="shared" si="4"/>
        <v>0</v>
      </c>
      <c r="H70" s="33"/>
      <c r="I70" s="33"/>
      <c r="J70" s="33"/>
      <c r="K70" s="33"/>
      <c r="L70" s="34"/>
      <c r="M70" s="43"/>
      <c r="N70" s="43"/>
      <c r="O70" s="9">
        <v>105</v>
      </c>
      <c r="P70" s="43">
        <f t="shared" si="72"/>
        <v>0</v>
      </c>
      <c r="Q70" s="43">
        <f t="shared" si="73"/>
        <v>0</v>
      </c>
    </row>
    <row r="71" spans="1:17" ht="102" x14ac:dyDescent="0.25">
      <c r="A71" s="27" t="s">
        <v>44</v>
      </c>
      <c r="B71" s="28" t="s">
        <v>45</v>
      </c>
      <c r="C71" s="41"/>
      <c r="D71" s="36">
        <f>Зарплата!J71+Зарплата!K71</f>
        <v>0</v>
      </c>
      <c r="E71" s="27"/>
      <c r="F71" s="35"/>
      <c r="G71" s="38">
        <f t="shared" si="4"/>
        <v>0</v>
      </c>
      <c r="H71" s="33"/>
      <c r="I71" s="33"/>
      <c r="J71" s="33"/>
      <c r="K71" s="33"/>
      <c r="L71" s="34"/>
      <c r="M71" s="43"/>
      <c r="N71" s="43"/>
      <c r="O71" s="9">
        <v>105</v>
      </c>
    </row>
    <row r="72" spans="1:17" ht="22.5" x14ac:dyDescent="0.25">
      <c r="A72" s="27"/>
      <c r="B72" s="28" t="s">
        <v>327</v>
      </c>
      <c r="C72" s="40" t="s">
        <v>339</v>
      </c>
      <c r="D72" s="36">
        <f>Зарплата!J72+Зарплата!K72</f>
        <v>31.625999999999998</v>
      </c>
      <c r="E72" s="37">
        <f>D72*34/100</f>
        <v>10.752839999999999</v>
      </c>
      <c r="F72" s="37">
        <f>D72*0.09/100</f>
        <v>2.8463399999999996E-2</v>
      </c>
      <c r="G72" s="38">
        <f t="shared" si="4"/>
        <v>39.734906399999993</v>
      </c>
      <c r="H72" s="33">
        <f>D72+E72+F72+G72</f>
        <v>82.142209799999989</v>
      </c>
      <c r="I72" s="33">
        <f t="shared" ref="I72" si="74">P72/H72*100-100</f>
        <v>-67.276263853325261</v>
      </c>
      <c r="J72" s="33">
        <f>H72*I72/100</f>
        <v>-55.262209799999994</v>
      </c>
      <c r="K72" s="33">
        <f>H72+J72</f>
        <v>26.879999999999995</v>
      </c>
      <c r="L72" s="39">
        <f>K72*1.2</f>
        <v>32.255999999999993</v>
      </c>
      <c r="M72" s="43">
        <v>25.6</v>
      </c>
      <c r="N72" s="43">
        <v>30.73</v>
      </c>
      <c r="O72" s="9">
        <v>105</v>
      </c>
      <c r="P72" s="43">
        <f t="shared" ref="P72:P73" si="75">M72*O72/100</f>
        <v>26.88</v>
      </c>
      <c r="Q72" s="43">
        <f t="shared" ref="Q72:Q73" si="76">N72*O72/100</f>
        <v>32.266500000000001</v>
      </c>
    </row>
    <row r="73" spans="1:17" ht="22.5" x14ac:dyDescent="0.25">
      <c r="A73" s="27"/>
      <c r="B73" s="28" t="s">
        <v>328</v>
      </c>
      <c r="C73" s="40" t="s">
        <v>339</v>
      </c>
      <c r="D73" s="36">
        <f>Зарплата!J73+Зарплата!K73</f>
        <v>0</v>
      </c>
      <c r="E73" s="35"/>
      <c r="F73" s="35"/>
      <c r="G73" s="38">
        <f t="shared" si="4"/>
        <v>0</v>
      </c>
      <c r="H73" s="33"/>
      <c r="I73" s="33"/>
      <c r="J73" s="33"/>
      <c r="K73" s="33"/>
      <c r="L73" s="34"/>
      <c r="M73" s="43"/>
      <c r="N73" s="43"/>
      <c r="O73" s="9">
        <v>105</v>
      </c>
      <c r="P73" s="43">
        <f t="shared" si="75"/>
        <v>0</v>
      </c>
      <c r="Q73" s="43">
        <f t="shared" si="76"/>
        <v>0</v>
      </c>
    </row>
    <row r="74" spans="1:17" ht="165" customHeight="1" x14ac:dyDescent="0.25">
      <c r="A74" s="27" t="s">
        <v>46</v>
      </c>
      <c r="B74" s="28" t="s">
        <v>47</v>
      </c>
      <c r="C74" s="29"/>
      <c r="D74" s="36">
        <f>Зарплата!J74+Зарплата!K74</f>
        <v>0</v>
      </c>
      <c r="E74" s="27"/>
      <c r="F74" s="35"/>
      <c r="G74" s="38">
        <f t="shared" si="4"/>
        <v>0</v>
      </c>
      <c r="H74" s="33"/>
      <c r="I74" s="33"/>
      <c r="J74" s="33"/>
      <c r="K74" s="33"/>
      <c r="L74" s="34"/>
      <c r="M74" s="43"/>
      <c r="N74" s="43"/>
      <c r="O74" s="9">
        <v>105</v>
      </c>
    </row>
    <row r="75" spans="1:17" x14ac:dyDescent="0.25">
      <c r="A75" s="27"/>
      <c r="B75" s="28" t="s">
        <v>327</v>
      </c>
      <c r="C75" s="27" t="s">
        <v>340</v>
      </c>
      <c r="D75" s="36">
        <f>Зарплата!J75+Зарплата!K75</f>
        <v>21.084</v>
      </c>
      <c r="E75" s="37">
        <f>D75*34/100</f>
        <v>7.1685600000000003</v>
      </c>
      <c r="F75" s="37">
        <f>D75*0.09/100</f>
        <v>1.8975599999999999E-2</v>
      </c>
      <c r="G75" s="38">
        <f t="shared" si="4"/>
        <v>26.489937599999998</v>
      </c>
      <c r="H75" s="33">
        <f>D75+E75+F75+G75</f>
        <v>54.761473199999998</v>
      </c>
      <c r="I75" s="33">
        <f t="shared" ref="I75" si="77">P75/H75*100-100</f>
        <v>-62.725619295428302</v>
      </c>
      <c r="J75" s="33">
        <f>H75*I75/100</f>
        <v>-34.349473199999998</v>
      </c>
      <c r="K75" s="33">
        <f>H75+J75</f>
        <v>20.411999999999999</v>
      </c>
      <c r="L75" s="39">
        <f>K75*1.2</f>
        <v>24.494399999999999</v>
      </c>
      <c r="M75" s="43">
        <v>19.440000000000001</v>
      </c>
      <c r="N75" s="43">
        <v>23.33</v>
      </c>
      <c r="O75" s="9">
        <v>105</v>
      </c>
      <c r="P75" s="43">
        <f t="shared" ref="P75:P76" si="78">M75*O75/100</f>
        <v>20.411999999999999</v>
      </c>
      <c r="Q75" s="43">
        <f t="shared" ref="Q75:Q76" si="79">N75*O75/100</f>
        <v>24.496499999999997</v>
      </c>
    </row>
    <row r="76" spans="1:17" x14ac:dyDescent="0.25">
      <c r="A76" s="27"/>
      <c r="B76" s="28" t="s">
        <v>328</v>
      </c>
      <c r="C76" s="27" t="s">
        <v>340</v>
      </c>
      <c r="D76" s="36">
        <f>Зарплата!J76+Зарплата!K76</f>
        <v>0</v>
      </c>
      <c r="E76" s="35"/>
      <c r="F76" s="35"/>
      <c r="G76" s="38">
        <f t="shared" si="4"/>
        <v>0</v>
      </c>
      <c r="H76" s="33"/>
      <c r="I76" s="33"/>
      <c r="J76" s="33"/>
      <c r="K76" s="33"/>
      <c r="L76" s="34"/>
      <c r="M76" s="43"/>
      <c r="N76" s="43"/>
      <c r="O76" s="9">
        <v>105</v>
      </c>
      <c r="P76" s="43">
        <f t="shared" si="78"/>
        <v>0</v>
      </c>
      <c r="Q76" s="43">
        <f t="shared" si="79"/>
        <v>0</v>
      </c>
    </row>
    <row r="77" spans="1:17" ht="51" x14ac:dyDescent="0.25">
      <c r="A77" s="27" t="s">
        <v>48</v>
      </c>
      <c r="B77" s="28" t="s">
        <v>49</v>
      </c>
      <c r="C77" s="29"/>
      <c r="D77" s="36">
        <f>Зарплата!J77+Зарплата!K77</f>
        <v>0</v>
      </c>
      <c r="E77" s="27"/>
      <c r="F77" s="35"/>
      <c r="G77" s="38">
        <f t="shared" si="4"/>
        <v>0</v>
      </c>
      <c r="H77" s="33"/>
      <c r="I77" s="33"/>
      <c r="J77" s="33"/>
      <c r="K77" s="33"/>
      <c r="L77" s="34"/>
      <c r="M77" s="43"/>
      <c r="N77" s="43"/>
      <c r="O77" s="9">
        <v>105</v>
      </c>
    </row>
    <row r="78" spans="1:17" ht="63.75" x14ac:dyDescent="0.25">
      <c r="A78" s="27" t="s">
        <v>50</v>
      </c>
      <c r="B78" s="28" t="s">
        <v>51</v>
      </c>
      <c r="C78" s="29"/>
      <c r="D78" s="36">
        <f>Зарплата!J78+Зарплата!K78</f>
        <v>0</v>
      </c>
      <c r="E78" s="27"/>
      <c r="F78" s="35"/>
      <c r="G78" s="38">
        <f t="shared" si="4"/>
        <v>0</v>
      </c>
      <c r="H78" s="33"/>
      <c r="I78" s="33"/>
      <c r="J78" s="33"/>
      <c r="K78" s="33"/>
      <c r="L78" s="34"/>
      <c r="M78" s="43"/>
      <c r="N78" s="43"/>
      <c r="O78" s="9">
        <v>105</v>
      </c>
    </row>
    <row r="79" spans="1:17" ht="22.5" x14ac:dyDescent="0.25">
      <c r="A79" s="27"/>
      <c r="B79" s="28" t="s">
        <v>327</v>
      </c>
      <c r="C79" s="40" t="s">
        <v>362</v>
      </c>
      <c r="D79" s="36">
        <f>Зарплата!J79+Зарплата!K79</f>
        <v>28.111999999999998</v>
      </c>
      <c r="E79" s="37">
        <f>D79*34/100</f>
        <v>9.5580800000000004</v>
      </c>
      <c r="F79" s="37">
        <f>D79*0.09/100</f>
        <v>2.5300799999999998E-2</v>
      </c>
      <c r="G79" s="38">
        <f t="shared" si="4"/>
        <v>35.319916799999994</v>
      </c>
      <c r="H79" s="33">
        <f>D79+E79+F79+G79</f>
        <v>73.015297599999997</v>
      </c>
      <c r="I79" s="33">
        <f t="shared" ref="I79" si="80">P79/H79*100-100</f>
        <v>-91.184724007753687</v>
      </c>
      <c r="J79" s="33">
        <f>H79*I79/100</f>
        <v>-66.578797600000001</v>
      </c>
      <c r="K79" s="33">
        <f>H79+J79</f>
        <v>6.4364999999999952</v>
      </c>
      <c r="L79" s="39">
        <f>K79*1.2</f>
        <v>7.7237999999999936</v>
      </c>
      <c r="M79" s="43">
        <v>6.13</v>
      </c>
      <c r="N79" s="43">
        <v>7.35</v>
      </c>
      <c r="O79" s="9">
        <v>105</v>
      </c>
      <c r="P79" s="43">
        <f t="shared" ref="P79:P80" si="81">M79*O79/100</f>
        <v>6.4364999999999997</v>
      </c>
      <c r="Q79" s="43">
        <f t="shared" ref="Q79:Q80" si="82">N79*O79/100</f>
        <v>7.7175000000000002</v>
      </c>
    </row>
    <row r="80" spans="1:17" ht="22.5" x14ac:dyDescent="0.25">
      <c r="A80" s="27"/>
      <c r="B80" s="28" t="s">
        <v>328</v>
      </c>
      <c r="C80" s="40" t="s">
        <v>362</v>
      </c>
      <c r="D80" s="36">
        <f>Зарплата!J80+Зарплата!K80</f>
        <v>0</v>
      </c>
      <c r="E80" s="35"/>
      <c r="F80" s="35"/>
      <c r="G80" s="38">
        <f t="shared" si="4"/>
        <v>0</v>
      </c>
      <c r="H80" s="33"/>
      <c r="I80" s="33"/>
      <c r="J80" s="33"/>
      <c r="K80" s="33"/>
      <c r="L80" s="34"/>
      <c r="M80" s="43"/>
      <c r="N80" s="43"/>
      <c r="O80" s="9">
        <v>105</v>
      </c>
      <c r="P80" s="43">
        <f t="shared" si="81"/>
        <v>0</v>
      </c>
      <c r="Q80" s="43">
        <f t="shared" si="82"/>
        <v>0</v>
      </c>
    </row>
    <row r="81" spans="1:17" ht="63.75" x14ac:dyDescent="0.25">
      <c r="A81" s="27" t="s">
        <v>52</v>
      </c>
      <c r="B81" s="28" t="s">
        <v>53</v>
      </c>
      <c r="C81" s="29"/>
      <c r="D81" s="36">
        <f>Зарплата!J81+Зарплата!K81</f>
        <v>0</v>
      </c>
      <c r="E81" s="27"/>
      <c r="F81" s="35"/>
      <c r="G81" s="38">
        <f t="shared" ref="G81:G144" si="83">D81*125.64/100</f>
        <v>0</v>
      </c>
      <c r="H81" s="33"/>
      <c r="I81" s="33"/>
      <c r="J81" s="33"/>
      <c r="K81" s="33"/>
      <c r="L81" s="34"/>
      <c r="M81" s="43"/>
      <c r="N81" s="43"/>
      <c r="O81" s="9">
        <v>105</v>
      </c>
    </row>
    <row r="82" spans="1:17" ht="22.5" x14ac:dyDescent="0.25">
      <c r="A82" s="27"/>
      <c r="B82" s="28" t="s">
        <v>327</v>
      </c>
      <c r="C82" s="40" t="s">
        <v>362</v>
      </c>
      <c r="D82" s="36">
        <f>Зарплата!J82+Зарплата!K82</f>
        <v>26.355</v>
      </c>
      <c r="E82" s="37">
        <f>D82*34/100</f>
        <v>8.960700000000001</v>
      </c>
      <c r="F82" s="37">
        <f>D82*0.09/100</f>
        <v>2.3719500000000001E-2</v>
      </c>
      <c r="G82" s="38">
        <f t="shared" si="83"/>
        <v>33.112422000000002</v>
      </c>
      <c r="H82" s="33">
        <f>D82+E82+F82+G82</f>
        <v>68.4518415</v>
      </c>
      <c r="I82" s="33">
        <f t="shared" ref="I82" si="84">P82/H82*100-100</f>
        <v>-87.54452792917192</v>
      </c>
      <c r="J82" s="33">
        <f>H82*I82/100</f>
        <v>-59.925841499999997</v>
      </c>
      <c r="K82" s="33">
        <f>H82+J82</f>
        <v>8.5260000000000034</v>
      </c>
      <c r="L82" s="39">
        <f>K82*1.2</f>
        <v>10.231200000000003</v>
      </c>
      <c r="M82" s="43">
        <v>8.1199999999999992</v>
      </c>
      <c r="N82" s="43">
        <v>9.74</v>
      </c>
      <c r="O82" s="9">
        <v>105</v>
      </c>
      <c r="P82" s="43">
        <f t="shared" ref="P82:P83" si="85">M82*O82/100</f>
        <v>8.5259999999999998</v>
      </c>
      <c r="Q82" s="43">
        <f t="shared" ref="Q82:Q83" si="86">N82*O82/100</f>
        <v>10.227</v>
      </c>
    </row>
    <row r="83" spans="1:17" ht="22.5" x14ac:dyDescent="0.25">
      <c r="A83" s="27"/>
      <c r="B83" s="28" t="s">
        <v>328</v>
      </c>
      <c r="C83" s="40" t="s">
        <v>362</v>
      </c>
      <c r="D83" s="36">
        <f>Зарплата!J83+Зарплата!K83</f>
        <v>0</v>
      </c>
      <c r="E83" s="35"/>
      <c r="F83" s="35"/>
      <c r="G83" s="38">
        <f t="shared" si="83"/>
        <v>0</v>
      </c>
      <c r="H83" s="33"/>
      <c r="I83" s="33"/>
      <c r="J83" s="33"/>
      <c r="K83" s="33"/>
      <c r="L83" s="34"/>
      <c r="M83" s="43"/>
      <c r="N83" s="43"/>
      <c r="O83" s="9">
        <v>105</v>
      </c>
      <c r="P83" s="43">
        <f t="shared" si="85"/>
        <v>0</v>
      </c>
      <c r="Q83" s="43">
        <f t="shared" si="86"/>
        <v>0</v>
      </c>
    </row>
    <row r="84" spans="1:17" ht="51" x14ac:dyDescent="0.25">
      <c r="A84" s="27" t="s">
        <v>54</v>
      </c>
      <c r="B84" s="28" t="s">
        <v>55</v>
      </c>
      <c r="C84" s="29"/>
      <c r="D84" s="36">
        <f>Зарплата!J84+Зарплата!K84</f>
        <v>0</v>
      </c>
      <c r="E84" s="27"/>
      <c r="F84" s="35"/>
      <c r="G84" s="38">
        <f t="shared" si="83"/>
        <v>0</v>
      </c>
      <c r="H84" s="33"/>
      <c r="I84" s="33"/>
      <c r="J84" s="33"/>
      <c r="K84" s="33"/>
      <c r="L84" s="34"/>
      <c r="M84" s="43"/>
      <c r="N84" s="43"/>
      <c r="O84" s="9">
        <v>105</v>
      </c>
    </row>
    <row r="85" spans="1:17" ht="22.5" x14ac:dyDescent="0.25">
      <c r="A85" s="27"/>
      <c r="B85" s="28" t="s">
        <v>327</v>
      </c>
      <c r="C85" s="40" t="s">
        <v>362</v>
      </c>
      <c r="D85" s="36">
        <f>Зарплата!J85+Зарплата!K85</f>
        <v>38.653999999999996</v>
      </c>
      <c r="E85" s="37">
        <f>D85*34/100</f>
        <v>13.142359999999998</v>
      </c>
      <c r="F85" s="37">
        <f>D85*0.09/100</f>
        <v>3.4788599999999996E-2</v>
      </c>
      <c r="G85" s="38">
        <f t="shared" si="83"/>
        <v>48.564885599999997</v>
      </c>
      <c r="H85" s="33">
        <f>D85+E85+F85+G85</f>
        <v>100.39603419999999</v>
      </c>
      <c r="I85" s="33">
        <f t="shared" ref="I85" si="87">P85/H85*100-100</f>
        <v>-91.162499524308899</v>
      </c>
      <c r="J85" s="33">
        <f>H85*I85/100</f>
        <v>-91.5235342</v>
      </c>
      <c r="K85" s="33">
        <f>H85+J85</f>
        <v>8.8724999999999881</v>
      </c>
      <c r="L85" s="39">
        <f>K85*1.2</f>
        <v>10.646999999999986</v>
      </c>
      <c r="M85" s="43">
        <v>8.4499999999999993</v>
      </c>
      <c r="N85" s="43">
        <v>10.14</v>
      </c>
      <c r="O85" s="9">
        <v>105</v>
      </c>
      <c r="P85" s="43">
        <f t="shared" ref="P85:P86" si="88">M85*O85/100</f>
        <v>8.8724999999999987</v>
      </c>
      <c r="Q85" s="43">
        <f t="shared" ref="Q85:Q86" si="89">N85*O85/100</f>
        <v>10.647</v>
      </c>
    </row>
    <row r="86" spans="1:17" ht="22.5" x14ac:dyDescent="0.25">
      <c r="A86" s="27"/>
      <c r="B86" s="28" t="s">
        <v>328</v>
      </c>
      <c r="C86" s="40" t="s">
        <v>362</v>
      </c>
      <c r="D86" s="36">
        <f>Зарплата!J86+Зарплата!K86</f>
        <v>0</v>
      </c>
      <c r="E86" s="35"/>
      <c r="F86" s="35"/>
      <c r="G86" s="38">
        <f t="shared" si="83"/>
        <v>0</v>
      </c>
      <c r="H86" s="33"/>
      <c r="I86" s="33"/>
      <c r="J86" s="33"/>
      <c r="K86" s="33"/>
      <c r="L86" s="34"/>
      <c r="M86" s="43"/>
      <c r="N86" s="43"/>
      <c r="O86" s="9">
        <v>105</v>
      </c>
      <c r="P86" s="43">
        <f t="shared" si="88"/>
        <v>0</v>
      </c>
      <c r="Q86" s="43">
        <f t="shared" si="89"/>
        <v>0</v>
      </c>
    </row>
    <row r="87" spans="1:17" ht="51" x14ac:dyDescent="0.25">
      <c r="A87" s="27" t="s">
        <v>56</v>
      </c>
      <c r="B87" s="28" t="s">
        <v>57</v>
      </c>
      <c r="C87" s="29"/>
      <c r="D87" s="36">
        <f>Зарплата!J87+Зарплата!K87</f>
        <v>0</v>
      </c>
      <c r="E87" s="27"/>
      <c r="F87" s="35"/>
      <c r="G87" s="38">
        <f t="shared" si="83"/>
        <v>0</v>
      </c>
      <c r="H87" s="33"/>
      <c r="I87" s="33"/>
      <c r="J87" s="33"/>
      <c r="K87" s="33"/>
      <c r="L87" s="34"/>
      <c r="M87" s="43"/>
      <c r="N87" s="43"/>
      <c r="O87" s="9">
        <v>105</v>
      </c>
    </row>
    <row r="88" spans="1:17" ht="22.5" x14ac:dyDescent="0.25">
      <c r="A88" s="27"/>
      <c r="B88" s="28" t="s">
        <v>327</v>
      </c>
      <c r="C88" s="40" t="s">
        <v>362</v>
      </c>
      <c r="D88" s="36">
        <f>Зарплата!J88+Зарплата!K88</f>
        <v>52.71</v>
      </c>
      <c r="E88" s="37">
        <f>D88*34/100</f>
        <v>17.921400000000002</v>
      </c>
      <c r="F88" s="37">
        <f>D88*0.09/100</f>
        <v>4.7439000000000002E-2</v>
      </c>
      <c r="G88" s="38">
        <f t="shared" si="83"/>
        <v>66.224844000000004</v>
      </c>
      <c r="H88" s="33">
        <f>D88+E88+F88+G88</f>
        <v>136.903683</v>
      </c>
      <c r="I88" s="33">
        <f t="shared" ref="I88" si="90">P88/H88*100-100</f>
        <v>-88.119749853625194</v>
      </c>
      <c r="J88" s="33">
        <f>H88*I88/100</f>
        <v>-120.63918299999999</v>
      </c>
      <c r="K88" s="33">
        <f>H88+J88</f>
        <v>16.264500000000012</v>
      </c>
      <c r="L88" s="39">
        <f>K88*1.2</f>
        <v>19.517400000000013</v>
      </c>
      <c r="M88" s="43">
        <v>15.49</v>
      </c>
      <c r="N88" s="43">
        <v>18.59</v>
      </c>
      <c r="O88" s="9">
        <v>105</v>
      </c>
      <c r="P88" s="43">
        <f t="shared" ref="P88:P89" si="91">M88*O88/100</f>
        <v>16.264500000000002</v>
      </c>
      <c r="Q88" s="43">
        <f t="shared" ref="Q88:Q89" si="92">N88*O88/100</f>
        <v>19.519500000000001</v>
      </c>
    </row>
    <row r="89" spans="1:17" ht="22.5" x14ac:dyDescent="0.25">
      <c r="A89" s="27"/>
      <c r="B89" s="28" t="s">
        <v>328</v>
      </c>
      <c r="C89" s="40" t="s">
        <v>362</v>
      </c>
      <c r="D89" s="36">
        <f>Зарплата!J89+Зарплата!K89</f>
        <v>0</v>
      </c>
      <c r="E89" s="35"/>
      <c r="F89" s="35"/>
      <c r="G89" s="38">
        <f t="shared" si="83"/>
        <v>0</v>
      </c>
      <c r="H89" s="33"/>
      <c r="I89" s="33"/>
      <c r="J89" s="33"/>
      <c r="K89" s="33"/>
      <c r="L89" s="34"/>
      <c r="M89" s="43"/>
      <c r="N89" s="43"/>
      <c r="O89" s="9">
        <v>105</v>
      </c>
      <c r="P89" s="43">
        <f t="shared" si="91"/>
        <v>0</v>
      </c>
      <c r="Q89" s="43">
        <f t="shared" si="92"/>
        <v>0</v>
      </c>
    </row>
    <row r="90" spans="1:17" ht="51" x14ac:dyDescent="0.25">
      <c r="A90" s="27" t="s">
        <v>58</v>
      </c>
      <c r="B90" s="28" t="s">
        <v>59</v>
      </c>
      <c r="C90" s="29"/>
      <c r="D90" s="36">
        <f>Зарплата!J90+Зарплата!K90</f>
        <v>0</v>
      </c>
      <c r="E90" s="27"/>
      <c r="F90" s="35"/>
      <c r="G90" s="38">
        <f t="shared" si="83"/>
        <v>0</v>
      </c>
      <c r="H90" s="33"/>
      <c r="I90" s="33"/>
      <c r="J90" s="33"/>
      <c r="K90" s="33"/>
      <c r="L90" s="34"/>
      <c r="M90" s="43"/>
      <c r="N90" s="43"/>
      <c r="O90" s="9">
        <v>105</v>
      </c>
    </row>
    <row r="91" spans="1:17" ht="22.5" x14ac:dyDescent="0.25">
      <c r="A91" s="27"/>
      <c r="B91" s="28" t="s">
        <v>327</v>
      </c>
      <c r="C91" s="40" t="s">
        <v>362</v>
      </c>
      <c r="D91" s="36">
        <f>Зарплата!J91+Зарплата!K91</f>
        <v>63.251999999999995</v>
      </c>
      <c r="E91" s="37">
        <f>D91*34/100</f>
        <v>21.505679999999998</v>
      </c>
      <c r="F91" s="37">
        <f>D91*0.09/100</f>
        <v>5.6926799999999993E-2</v>
      </c>
      <c r="G91" s="38">
        <f t="shared" si="83"/>
        <v>79.469812799999985</v>
      </c>
      <c r="H91" s="33">
        <f>D91+E91+F91+G91</f>
        <v>164.28441959999998</v>
      </c>
      <c r="I91" s="33">
        <f t="shared" ref="I91" si="93">P91/H91*100-100</f>
        <v>-91.914936284073519</v>
      </c>
      <c r="J91" s="33">
        <f>H91*I91/100</f>
        <v>-151.00191959999995</v>
      </c>
      <c r="K91" s="33">
        <f>H91+J91</f>
        <v>13.282500000000027</v>
      </c>
      <c r="L91" s="39">
        <f>K91*1.2</f>
        <v>15.939000000000032</v>
      </c>
      <c r="M91" s="43">
        <v>12.65</v>
      </c>
      <c r="N91" s="43">
        <v>15.18</v>
      </c>
      <c r="O91" s="9">
        <v>105</v>
      </c>
      <c r="P91" s="43">
        <f t="shared" ref="P91:P92" si="94">M91*O91/100</f>
        <v>13.282500000000001</v>
      </c>
      <c r="Q91" s="43">
        <f t="shared" ref="Q91:Q92" si="95">N91*O91/100</f>
        <v>15.938999999999998</v>
      </c>
    </row>
    <row r="92" spans="1:17" ht="22.5" x14ac:dyDescent="0.25">
      <c r="A92" s="27"/>
      <c r="B92" s="28" t="s">
        <v>328</v>
      </c>
      <c r="C92" s="40" t="s">
        <v>362</v>
      </c>
      <c r="D92" s="36">
        <f>Зарплата!J92+Зарплата!K92</f>
        <v>0</v>
      </c>
      <c r="E92" s="35"/>
      <c r="F92" s="35"/>
      <c r="G92" s="38">
        <f t="shared" si="83"/>
        <v>0</v>
      </c>
      <c r="H92" s="33"/>
      <c r="I92" s="33"/>
      <c r="J92" s="33"/>
      <c r="K92" s="33"/>
      <c r="L92" s="34"/>
      <c r="M92" s="43"/>
      <c r="N92" s="43"/>
      <c r="O92" s="9">
        <v>105</v>
      </c>
      <c r="P92" s="43">
        <f t="shared" si="94"/>
        <v>0</v>
      </c>
      <c r="Q92" s="43">
        <f t="shared" si="95"/>
        <v>0</v>
      </c>
    </row>
    <row r="93" spans="1:17" ht="25.5" x14ac:dyDescent="0.25">
      <c r="A93" s="27" t="s">
        <v>60</v>
      </c>
      <c r="B93" s="28" t="s">
        <v>61</v>
      </c>
      <c r="C93" s="29"/>
      <c r="D93" s="36">
        <f>Зарплата!J93+Зарплата!K93</f>
        <v>0</v>
      </c>
      <c r="E93" s="27"/>
      <c r="F93" s="35"/>
      <c r="G93" s="38">
        <f t="shared" si="83"/>
        <v>0</v>
      </c>
      <c r="H93" s="33"/>
      <c r="I93" s="33"/>
      <c r="J93" s="33"/>
      <c r="K93" s="33"/>
      <c r="L93" s="34"/>
      <c r="M93" s="43"/>
      <c r="N93" s="43"/>
      <c r="O93" s="9">
        <v>105</v>
      </c>
    </row>
    <row r="94" spans="1:17" ht="63.75" x14ac:dyDescent="0.25">
      <c r="A94" s="27" t="s">
        <v>62</v>
      </c>
      <c r="B94" s="28" t="s">
        <v>63</v>
      </c>
      <c r="C94" s="29"/>
      <c r="D94" s="36">
        <f>Зарплата!J94+Зарплата!K94</f>
        <v>0</v>
      </c>
      <c r="E94" s="27"/>
      <c r="F94" s="35"/>
      <c r="G94" s="38">
        <f t="shared" si="83"/>
        <v>0</v>
      </c>
      <c r="H94" s="33"/>
      <c r="I94" s="33"/>
      <c r="J94" s="33"/>
      <c r="K94" s="33"/>
      <c r="L94" s="34"/>
      <c r="M94" s="43"/>
      <c r="N94" s="43"/>
      <c r="O94" s="9">
        <v>105</v>
      </c>
    </row>
    <row r="95" spans="1:17" x14ac:dyDescent="0.25">
      <c r="A95" s="27"/>
      <c r="B95" s="28" t="s">
        <v>327</v>
      </c>
      <c r="C95" s="27" t="s">
        <v>363</v>
      </c>
      <c r="D95" s="36">
        <f>Зарплата!J95+Зарплата!K95</f>
        <v>8.7850000000000001</v>
      </c>
      <c r="E95" s="37">
        <f>D95*34/100</f>
        <v>2.9868999999999999</v>
      </c>
      <c r="F95" s="37">
        <f>D95*0.09/100</f>
        <v>7.9065000000000003E-3</v>
      </c>
      <c r="G95" s="38">
        <f t="shared" si="83"/>
        <v>11.037474</v>
      </c>
      <c r="H95" s="33">
        <f>D95+E95+F95+G95</f>
        <v>22.817280500000003</v>
      </c>
      <c r="I95" s="33">
        <f>P95/H95*100-100</f>
        <v>-55.914991709901635</v>
      </c>
      <c r="J95" s="33">
        <f>H95*I95/100</f>
        <v>-12.758280500000003</v>
      </c>
      <c r="K95" s="33">
        <f>H95+J95</f>
        <v>10.058999999999999</v>
      </c>
      <c r="L95" s="39">
        <f>K95*1.2</f>
        <v>12.070799999999998</v>
      </c>
      <c r="M95" s="43">
        <v>9.58</v>
      </c>
      <c r="N95" s="43">
        <v>11.49</v>
      </c>
      <c r="O95" s="9">
        <v>105</v>
      </c>
      <c r="P95" s="43">
        <f t="shared" ref="P95:P96" si="96">M95*O95/100</f>
        <v>10.058999999999999</v>
      </c>
      <c r="Q95" s="43">
        <f t="shared" ref="Q95:Q96" si="97">N95*O95/100</f>
        <v>12.064500000000001</v>
      </c>
    </row>
    <row r="96" spans="1:17" x14ac:dyDescent="0.25">
      <c r="A96" s="27"/>
      <c r="B96" s="28" t="s">
        <v>328</v>
      </c>
      <c r="C96" s="27" t="s">
        <v>363</v>
      </c>
      <c r="D96" s="36">
        <f>Зарплата!J96+Зарплата!K96</f>
        <v>0</v>
      </c>
      <c r="E96" s="35"/>
      <c r="F96" s="35"/>
      <c r="G96" s="38">
        <f t="shared" si="83"/>
        <v>0</v>
      </c>
      <c r="H96" s="33"/>
      <c r="I96" s="33"/>
      <c r="J96" s="33"/>
      <c r="K96" s="33"/>
      <c r="L96" s="34"/>
      <c r="M96" s="43"/>
      <c r="N96" s="43"/>
      <c r="O96" s="9">
        <v>105</v>
      </c>
      <c r="P96" s="43">
        <f t="shared" si="96"/>
        <v>0</v>
      </c>
      <c r="Q96" s="43">
        <f t="shared" si="97"/>
        <v>0</v>
      </c>
    </row>
    <row r="97" spans="1:17" ht="38.25" x14ac:dyDescent="0.25">
      <c r="A97" s="27" t="s">
        <v>64</v>
      </c>
      <c r="B97" s="28" t="s">
        <v>65</v>
      </c>
      <c r="C97" s="29"/>
      <c r="D97" s="36">
        <f>Зарплата!J97+Зарплата!K97</f>
        <v>0</v>
      </c>
      <c r="E97" s="27"/>
      <c r="F97" s="35"/>
      <c r="G97" s="38">
        <f t="shared" si="83"/>
        <v>0</v>
      </c>
      <c r="H97" s="33"/>
      <c r="I97" s="33"/>
      <c r="J97" s="33"/>
      <c r="K97" s="33"/>
      <c r="L97" s="34"/>
      <c r="M97" s="43"/>
      <c r="N97" s="43"/>
      <c r="O97" s="9">
        <v>105</v>
      </c>
    </row>
    <row r="98" spans="1:17" x14ac:dyDescent="0.25">
      <c r="A98" s="27"/>
      <c r="B98" s="28" t="s">
        <v>327</v>
      </c>
      <c r="C98" s="27" t="s">
        <v>363</v>
      </c>
      <c r="D98" s="36">
        <f>Зарплата!J98+Зарплата!K98</f>
        <v>15.812999999999999</v>
      </c>
      <c r="E98" s="37">
        <f>D98*34/100</f>
        <v>5.3764199999999995</v>
      </c>
      <c r="F98" s="37">
        <f>D98*0.09/100</f>
        <v>1.4231699999999998E-2</v>
      </c>
      <c r="G98" s="38">
        <f t="shared" si="83"/>
        <v>19.867453199999996</v>
      </c>
      <c r="H98" s="33">
        <f>D98+E98+F98+G98</f>
        <v>41.071104899999995</v>
      </c>
      <c r="I98" s="33">
        <f t="shared" ref="I98" si="98">P98/H98*100-100</f>
        <v>-62.725619295428295</v>
      </c>
      <c r="J98" s="33">
        <f>H98*I98/100</f>
        <v>-25.762104899999994</v>
      </c>
      <c r="K98" s="33">
        <f>H98+J98</f>
        <v>15.309000000000001</v>
      </c>
      <c r="L98" s="39">
        <f>K98*1.2</f>
        <v>18.370799999999999</v>
      </c>
      <c r="M98" s="43">
        <v>14.58</v>
      </c>
      <c r="N98" s="43">
        <v>17.5</v>
      </c>
      <c r="O98" s="9">
        <v>105</v>
      </c>
      <c r="P98" s="43">
        <f t="shared" ref="P98:P99" si="99">M98*O98/100</f>
        <v>15.309000000000001</v>
      </c>
      <c r="Q98" s="43">
        <f t="shared" ref="Q98:Q99" si="100">N98*O98/100</f>
        <v>18.375</v>
      </c>
    </row>
    <row r="99" spans="1:17" x14ac:dyDescent="0.25">
      <c r="A99" s="27"/>
      <c r="B99" s="28" t="s">
        <v>328</v>
      </c>
      <c r="C99" s="27" t="s">
        <v>363</v>
      </c>
      <c r="D99" s="36">
        <f>Зарплата!J99+Зарплата!K99</f>
        <v>0</v>
      </c>
      <c r="E99" s="35"/>
      <c r="F99" s="35"/>
      <c r="G99" s="38">
        <f t="shared" si="83"/>
        <v>0</v>
      </c>
      <c r="H99" s="33"/>
      <c r="I99" s="33"/>
      <c r="J99" s="33"/>
      <c r="K99" s="33"/>
      <c r="L99" s="34"/>
      <c r="M99" s="43"/>
      <c r="N99" s="43"/>
      <c r="O99" s="9">
        <v>105</v>
      </c>
      <c r="P99" s="43">
        <f t="shared" si="99"/>
        <v>0</v>
      </c>
      <c r="Q99" s="43">
        <f t="shared" si="100"/>
        <v>0</v>
      </c>
    </row>
    <row r="100" spans="1:17" ht="207" x14ac:dyDescent="0.25">
      <c r="A100" s="27" t="s">
        <v>66</v>
      </c>
      <c r="B100" s="28" t="s">
        <v>283</v>
      </c>
      <c r="C100" s="29"/>
      <c r="D100" s="36">
        <f>Зарплата!J100+Зарплата!K100</f>
        <v>0</v>
      </c>
      <c r="E100" s="27"/>
      <c r="F100" s="35"/>
      <c r="G100" s="38">
        <f t="shared" si="83"/>
        <v>0</v>
      </c>
      <c r="H100" s="33"/>
      <c r="I100" s="33"/>
      <c r="J100" s="33"/>
      <c r="K100" s="33"/>
      <c r="L100" s="34"/>
      <c r="M100" s="43"/>
      <c r="N100" s="43"/>
      <c r="O100" s="9">
        <v>105</v>
      </c>
    </row>
    <row r="101" spans="1:17" x14ac:dyDescent="0.25">
      <c r="A101" s="27"/>
      <c r="B101" s="28" t="s">
        <v>327</v>
      </c>
      <c r="C101" s="27" t="s">
        <v>363</v>
      </c>
      <c r="D101" s="36">
        <f>Зарплата!J101+Зарплата!K101</f>
        <v>38.653999999999996</v>
      </c>
      <c r="E101" s="37">
        <f>D101*34/100</f>
        <v>13.142359999999998</v>
      </c>
      <c r="F101" s="37">
        <f>D101*0.09/100</f>
        <v>3.4788599999999996E-2</v>
      </c>
      <c r="G101" s="38">
        <f t="shared" si="83"/>
        <v>48.564885599999997</v>
      </c>
      <c r="H101" s="33">
        <f>D101+E101+F101+G101</f>
        <v>100.39603419999999</v>
      </c>
      <c r="I101" s="33">
        <f t="shared" ref="I101" si="101">P101/H101*100-100</f>
        <v>-85.713579112669777</v>
      </c>
      <c r="J101" s="33">
        <f>H101*I101/100</f>
        <v>-86.053034199999999</v>
      </c>
      <c r="K101" s="33">
        <f>H101+J101</f>
        <v>14.342999999999989</v>
      </c>
      <c r="L101" s="39">
        <f>K101*1.2</f>
        <v>17.211599999999986</v>
      </c>
      <c r="M101" s="43">
        <v>13.66</v>
      </c>
      <c r="N101" s="43">
        <v>16.39</v>
      </c>
      <c r="O101" s="9">
        <v>105</v>
      </c>
      <c r="P101" s="43">
        <f t="shared" ref="P101:P102" si="102">M101*O101/100</f>
        <v>14.343</v>
      </c>
      <c r="Q101" s="43">
        <f t="shared" ref="Q101:Q102" si="103">N101*O101/100</f>
        <v>17.209500000000002</v>
      </c>
    </row>
    <row r="102" spans="1:17" x14ac:dyDescent="0.25">
      <c r="A102" s="27"/>
      <c r="B102" s="28" t="s">
        <v>328</v>
      </c>
      <c r="C102" s="27" t="s">
        <v>363</v>
      </c>
      <c r="D102" s="36">
        <f>Зарплата!J102+Зарплата!K102</f>
        <v>0</v>
      </c>
      <c r="E102" s="35"/>
      <c r="F102" s="35"/>
      <c r="G102" s="38">
        <f t="shared" si="83"/>
        <v>0</v>
      </c>
      <c r="H102" s="33"/>
      <c r="I102" s="33"/>
      <c r="J102" s="33"/>
      <c r="K102" s="33"/>
      <c r="L102" s="34"/>
      <c r="M102" s="43"/>
      <c r="N102" s="43"/>
      <c r="O102" s="9">
        <v>105</v>
      </c>
      <c r="P102" s="43">
        <f t="shared" si="102"/>
        <v>0</v>
      </c>
      <c r="Q102" s="43">
        <f t="shared" si="103"/>
        <v>0</v>
      </c>
    </row>
    <row r="103" spans="1:17" ht="142.5" customHeight="1" x14ac:dyDescent="0.25">
      <c r="A103" s="27" t="s">
        <v>67</v>
      </c>
      <c r="B103" s="28" t="s">
        <v>68</v>
      </c>
      <c r="C103" s="29"/>
      <c r="D103" s="36">
        <f>Зарплата!J103+Зарплата!K103</f>
        <v>0</v>
      </c>
      <c r="E103" s="27"/>
      <c r="F103" s="35"/>
      <c r="G103" s="38">
        <f t="shared" si="83"/>
        <v>0</v>
      </c>
      <c r="H103" s="33"/>
      <c r="I103" s="33"/>
      <c r="J103" s="33"/>
      <c r="K103" s="33"/>
      <c r="L103" s="34"/>
      <c r="M103" s="43"/>
      <c r="N103" s="43"/>
      <c r="O103" s="9">
        <v>105</v>
      </c>
    </row>
    <row r="104" spans="1:17" x14ac:dyDescent="0.25">
      <c r="A104" s="27"/>
      <c r="B104" s="28" t="s">
        <v>327</v>
      </c>
      <c r="C104" s="27" t="s">
        <v>363</v>
      </c>
      <c r="D104" s="36">
        <f>Зарплата!J104+Зарплата!K104</f>
        <v>214.35399999999998</v>
      </c>
      <c r="E104" s="37">
        <f>D104*34/100</f>
        <v>72.880359999999996</v>
      </c>
      <c r="F104" s="37">
        <f>D104*0.09/100</f>
        <v>0.19291859999999997</v>
      </c>
      <c r="G104" s="38">
        <f t="shared" si="83"/>
        <v>269.31436559999997</v>
      </c>
      <c r="H104" s="33">
        <f>D104+E104+F104+G104</f>
        <v>556.74164419999988</v>
      </c>
      <c r="I104" s="33">
        <f t="shared" ref="I104" si="104">P104/H104*100-100</f>
        <v>-62.723733321905499</v>
      </c>
      <c r="J104" s="33">
        <f>H104*I104/100</f>
        <v>-349.20914419999986</v>
      </c>
      <c r="K104" s="33">
        <f>H104+J104</f>
        <v>207.53250000000003</v>
      </c>
      <c r="L104" s="39">
        <f>K104*1.2</f>
        <v>249.03900000000002</v>
      </c>
      <c r="M104" s="43">
        <v>197.65</v>
      </c>
      <c r="N104" s="43">
        <v>237.18</v>
      </c>
      <c r="O104" s="9">
        <v>105</v>
      </c>
      <c r="P104" s="43">
        <f t="shared" ref="P104:P105" si="105">M104*O104/100</f>
        <v>207.5325</v>
      </c>
      <c r="Q104" s="43">
        <f t="shared" ref="Q104:Q105" si="106">N104*O104/100</f>
        <v>249.03900000000002</v>
      </c>
    </row>
    <row r="105" spans="1:17" x14ac:dyDescent="0.25">
      <c r="A105" s="27"/>
      <c r="B105" s="28" t="s">
        <v>328</v>
      </c>
      <c r="C105" s="27" t="s">
        <v>363</v>
      </c>
      <c r="D105" s="36">
        <f>Зарплата!J105+Зарплата!K105</f>
        <v>0</v>
      </c>
      <c r="E105" s="35"/>
      <c r="F105" s="35"/>
      <c r="G105" s="38">
        <f t="shared" si="83"/>
        <v>0</v>
      </c>
      <c r="H105" s="33"/>
      <c r="I105" s="33"/>
      <c r="J105" s="33"/>
      <c r="K105" s="33"/>
      <c r="L105" s="34"/>
      <c r="M105" s="43"/>
      <c r="N105" s="43"/>
      <c r="O105" s="9">
        <v>105</v>
      </c>
      <c r="P105" s="43">
        <f t="shared" si="105"/>
        <v>0</v>
      </c>
      <c r="Q105" s="43">
        <f t="shared" si="106"/>
        <v>0</v>
      </c>
    </row>
    <row r="106" spans="1:17" ht="63.75" x14ac:dyDescent="0.25">
      <c r="A106" s="27" t="s">
        <v>69</v>
      </c>
      <c r="B106" s="28" t="s">
        <v>70</v>
      </c>
      <c r="C106" s="29"/>
      <c r="D106" s="36">
        <f>Зарплата!J106+Зарплата!K106</f>
        <v>0</v>
      </c>
      <c r="E106" s="27"/>
      <c r="F106" s="35"/>
      <c r="G106" s="38">
        <f t="shared" si="83"/>
        <v>0</v>
      </c>
      <c r="H106" s="33"/>
      <c r="I106" s="33"/>
      <c r="J106" s="33"/>
      <c r="K106" s="33"/>
      <c r="L106" s="34"/>
      <c r="M106" s="43"/>
      <c r="N106" s="43"/>
      <c r="O106" s="9">
        <v>105</v>
      </c>
    </row>
    <row r="107" spans="1:17" x14ac:dyDescent="0.25">
      <c r="A107" s="27"/>
      <c r="B107" s="28" t="s">
        <v>327</v>
      </c>
      <c r="C107" s="27" t="s">
        <v>363</v>
      </c>
      <c r="D107" s="36">
        <f>Зарплата!J107+Зарплата!K107</f>
        <v>179.214</v>
      </c>
      <c r="E107" s="37">
        <f>D107*34/100</f>
        <v>60.932760000000002</v>
      </c>
      <c r="F107" s="37">
        <f>D107*0.09/100</f>
        <v>0.16129259999999998</v>
      </c>
      <c r="G107" s="38">
        <f t="shared" si="83"/>
        <v>225.16446960000002</v>
      </c>
      <c r="H107" s="33">
        <f>D107+E107+F107+G107</f>
        <v>465.47252220000001</v>
      </c>
      <c r="I107" s="33">
        <f t="shared" ref="I107" si="107">P107/H107*100-100</f>
        <v>-62.725619295428302</v>
      </c>
      <c r="J107" s="33">
        <f>H107*I107/100</f>
        <v>-291.9705222</v>
      </c>
      <c r="K107" s="33">
        <f>H107+J107</f>
        <v>173.50200000000001</v>
      </c>
      <c r="L107" s="39">
        <f>K107*1.2</f>
        <v>208.20240000000001</v>
      </c>
      <c r="M107" s="113">
        <v>165.24</v>
      </c>
      <c r="N107" s="43">
        <v>198.29</v>
      </c>
      <c r="O107" s="9">
        <v>105</v>
      </c>
      <c r="P107" s="43">
        <f t="shared" ref="P107:P108" si="108">M107*O107/100</f>
        <v>173.50200000000001</v>
      </c>
      <c r="Q107" s="43">
        <f t="shared" ref="Q107:Q108" si="109">N107*O107/100</f>
        <v>208.2045</v>
      </c>
    </row>
    <row r="108" spans="1:17" x14ac:dyDescent="0.25">
      <c r="A108" s="27"/>
      <c r="B108" s="28" t="s">
        <v>328</v>
      </c>
      <c r="C108" s="27" t="s">
        <v>363</v>
      </c>
      <c r="D108" s="36">
        <f>Зарплата!J108+Зарплата!K108</f>
        <v>0</v>
      </c>
      <c r="E108" s="35"/>
      <c r="F108" s="35"/>
      <c r="G108" s="38">
        <f t="shared" si="83"/>
        <v>0</v>
      </c>
      <c r="H108" s="33"/>
      <c r="I108" s="33"/>
      <c r="J108" s="33"/>
      <c r="K108" s="33"/>
      <c r="L108" s="34"/>
      <c r="M108" s="43"/>
      <c r="N108" s="43"/>
      <c r="O108" s="9">
        <v>105</v>
      </c>
      <c r="P108" s="43">
        <f t="shared" si="108"/>
        <v>0</v>
      </c>
      <c r="Q108" s="43">
        <f t="shared" si="109"/>
        <v>0</v>
      </c>
    </row>
    <row r="109" spans="1:17" ht="102" customHeight="1" x14ac:dyDescent="0.25">
      <c r="A109" s="27" t="s">
        <v>71</v>
      </c>
      <c r="B109" s="28" t="s">
        <v>72</v>
      </c>
      <c r="C109" s="29"/>
      <c r="D109" s="36">
        <f>Зарплата!J109+Зарплата!K109</f>
        <v>0</v>
      </c>
      <c r="E109" s="27"/>
      <c r="F109" s="35"/>
      <c r="G109" s="38">
        <f t="shared" si="83"/>
        <v>0</v>
      </c>
      <c r="H109" s="33"/>
      <c r="I109" s="33"/>
      <c r="J109" s="33"/>
      <c r="K109" s="33"/>
      <c r="L109" s="34"/>
      <c r="M109" s="43"/>
      <c r="N109" s="43"/>
      <c r="O109" s="9">
        <v>105</v>
      </c>
    </row>
    <row r="110" spans="1:17" x14ac:dyDescent="0.25">
      <c r="A110" s="27"/>
      <c r="B110" s="28" t="s">
        <v>327</v>
      </c>
      <c r="C110" s="27" t="s">
        <v>363</v>
      </c>
      <c r="D110" s="36">
        <f>Зарплата!J110+Зарплата!K110</f>
        <v>35.14</v>
      </c>
      <c r="E110" s="37">
        <f>D110*34/100</f>
        <v>11.9476</v>
      </c>
      <c r="F110" s="37">
        <f>D110*0.09/100</f>
        <v>3.1626000000000001E-2</v>
      </c>
      <c r="G110" s="38">
        <f t="shared" si="83"/>
        <v>44.149895999999998</v>
      </c>
      <c r="H110" s="33">
        <f>D110+E110+F110+G110</f>
        <v>91.26912200000001</v>
      </c>
      <c r="I110" s="33">
        <f t="shared" ref="I110" si="110">P110/H110*100-100</f>
        <v>-62.714114856939247</v>
      </c>
      <c r="J110" s="33">
        <f>H110*I110/100</f>
        <v>-57.238622000000014</v>
      </c>
      <c r="K110" s="33">
        <f>H110+J110</f>
        <v>34.030499999999996</v>
      </c>
      <c r="L110" s="39">
        <f>K110*1.2</f>
        <v>40.836599999999997</v>
      </c>
      <c r="M110" s="43">
        <v>32.409999999999997</v>
      </c>
      <c r="N110" s="43">
        <v>38.89</v>
      </c>
      <c r="O110" s="9">
        <v>105</v>
      </c>
      <c r="P110" s="43">
        <f t="shared" ref="P110:P111" si="111">M110*O110/100</f>
        <v>34.030499999999996</v>
      </c>
      <c r="Q110" s="43">
        <f t="shared" ref="Q110:Q111" si="112">N110*O110/100</f>
        <v>40.834500000000006</v>
      </c>
    </row>
    <row r="111" spans="1:17" x14ac:dyDescent="0.25">
      <c r="A111" s="27"/>
      <c r="B111" s="28" t="s">
        <v>328</v>
      </c>
      <c r="C111" s="27" t="s">
        <v>363</v>
      </c>
      <c r="D111" s="36">
        <f>Зарплата!J111+Зарплата!K111</f>
        <v>0</v>
      </c>
      <c r="E111" s="35"/>
      <c r="F111" s="35"/>
      <c r="G111" s="38">
        <f t="shared" si="83"/>
        <v>0</v>
      </c>
      <c r="H111" s="33"/>
      <c r="I111" s="33"/>
      <c r="J111" s="33"/>
      <c r="K111" s="33"/>
      <c r="L111" s="34"/>
      <c r="M111" s="43"/>
      <c r="N111" s="43"/>
      <c r="O111" s="9">
        <v>105</v>
      </c>
      <c r="P111" s="43">
        <f t="shared" si="111"/>
        <v>0</v>
      </c>
      <c r="Q111" s="43">
        <f t="shared" si="112"/>
        <v>0</v>
      </c>
    </row>
    <row r="112" spans="1:17" ht="54" customHeight="1" x14ac:dyDescent="0.25">
      <c r="A112" s="27" t="s">
        <v>393</v>
      </c>
      <c r="B112" s="28" t="s">
        <v>392</v>
      </c>
      <c r="C112" s="29"/>
      <c r="D112" s="36">
        <f>[1]Зарплата!J111+[1]Зарплата!K111</f>
        <v>0</v>
      </c>
      <c r="E112" s="27"/>
      <c r="F112" s="35"/>
      <c r="G112" s="38">
        <f t="shared" si="83"/>
        <v>0</v>
      </c>
      <c r="H112" s="33"/>
      <c r="I112" s="33"/>
      <c r="J112" s="33"/>
      <c r="K112" s="33"/>
      <c r="L112" s="34"/>
      <c r="M112" s="43"/>
      <c r="N112" s="43"/>
      <c r="O112" s="9">
        <v>105</v>
      </c>
    </row>
    <row r="113" spans="1:17" x14ac:dyDescent="0.25">
      <c r="A113" s="27"/>
      <c r="B113" s="28" t="s">
        <v>327</v>
      </c>
      <c r="C113" s="27" t="s">
        <v>363</v>
      </c>
      <c r="D113" s="36">
        <f>Зарплата!J113+Зарплата!K113</f>
        <v>35.14</v>
      </c>
      <c r="E113" s="37">
        <f>D113*34/100</f>
        <v>11.9476</v>
      </c>
      <c r="F113" s="37">
        <f>D113*0.09/100</f>
        <v>3.1626000000000001E-2</v>
      </c>
      <c r="G113" s="38">
        <f t="shared" si="83"/>
        <v>44.149895999999998</v>
      </c>
      <c r="H113" s="33">
        <f>D113+E113+F113+G113</f>
        <v>91.26912200000001</v>
      </c>
      <c r="I113" s="33">
        <f t="shared" ref="I113" si="113">P113/H113*100-100</f>
        <v>-62.714114856939247</v>
      </c>
      <c r="J113" s="33">
        <f>H113*I113/100</f>
        <v>-57.238622000000014</v>
      </c>
      <c r="K113" s="33">
        <f>H113+J113</f>
        <v>34.030499999999996</v>
      </c>
      <c r="L113" s="39">
        <f>K113*1.2</f>
        <v>40.836599999999997</v>
      </c>
      <c r="M113" s="43">
        <v>32.409999999999997</v>
      </c>
      <c r="N113" s="43">
        <v>38.89</v>
      </c>
      <c r="O113" s="9">
        <v>105</v>
      </c>
      <c r="P113" s="43">
        <f t="shared" ref="P113:P114" si="114">M113*O113/100</f>
        <v>34.030499999999996</v>
      </c>
      <c r="Q113" s="43">
        <f t="shared" ref="Q113:Q114" si="115">N113*O113/100</f>
        <v>40.834500000000006</v>
      </c>
    </row>
    <row r="114" spans="1:17" x14ac:dyDescent="0.25">
      <c r="A114" s="27"/>
      <c r="B114" s="28" t="s">
        <v>328</v>
      </c>
      <c r="C114" s="27" t="s">
        <v>363</v>
      </c>
      <c r="D114" s="36">
        <f>[1]Зарплата!J113+[1]Зарплата!K113</f>
        <v>0</v>
      </c>
      <c r="E114" s="35"/>
      <c r="F114" s="35"/>
      <c r="G114" s="38">
        <f t="shared" si="83"/>
        <v>0</v>
      </c>
      <c r="H114" s="33"/>
      <c r="I114" s="33"/>
      <c r="J114" s="33"/>
      <c r="K114" s="33"/>
      <c r="L114" s="34"/>
      <c r="M114" s="43"/>
      <c r="N114" s="43"/>
      <c r="O114" s="9">
        <v>105</v>
      </c>
      <c r="P114" s="43">
        <f t="shared" si="114"/>
        <v>0</v>
      </c>
      <c r="Q114" s="43">
        <f t="shared" si="115"/>
        <v>0</v>
      </c>
    </row>
    <row r="115" spans="1:17" ht="76.5" x14ac:dyDescent="0.25">
      <c r="A115" s="27" t="s">
        <v>73</v>
      </c>
      <c r="B115" s="28" t="s">
        <v>74</v>
      </c>
      <c r="C115" s="29"/>
      <c r="D115" s="36">
        <f>Зарплата!J115+Зарплата!K115</f>
        <v>0</v>
      </c>
      <c r="E115" s="27"/>
      <c r="F115" s="35"/>
      <c r="G115" s="38">
        <f t="shared" si="83"/>
        <v>0</v>
      </c>
      <c r="H115" s="33"/>
      <c r="I115" s="33"/>
      <c r="J115" s="33"/>
      <c r="K115" s="33"/>
      <c r="L115" s="34"/>
      <c r="M115" s="43"/>
      <c r="N115" s="43"/>
      <c r="O115" s="9">
        <v>105</v>
      </c>
    </row>
    <row r="116" spans="1:17" x14ac:dyDescent="0.25">
      <c r="A116" s="27"/>
      <c r="B116" s="28" t="s">
        <v>327</v>
      </c>
      <c r="C116" s="27" t="s">
        <v>363</v>
      </c>
      <c r="D116" s="36">
        <f>Зарплата!J116+Зарплата!K116</f>
        <v>38.653999999999996</v>
      </c>
      <c r="E116" s="37">
        <f>D116*34/100</f>
        <v>13.142359999999998</v>
      </c>
      <c r="F116" s="37">
        <f>D116*0.09/100</f>
        <v>3.4788599999999996E-2</v>
      </c>
      <c r="G116" s="38">
        <f t="shared" si="83"/>
        <v>48.564885599999997</v>
      </c>
      <c r="H116" s="33">
        <f>D116+E116+F116+G116</f>
        <v>100.39603419999999</v>
      </c>
      <c r="I116" s="33">
        <f>P116/H116*100-100</f>
        <v>-55.948459167324366</v>
      </c>
      <c r="J116" s="33">
        <f>H116*I116/100</f>
        <v>-56.170034200000003</v>
      </c>
      <c r="K116" s="33">
        <f>H116+J116</f>
        <v>44.225999999999985</v>
      </c>
      <c r="L116" s="39">
        <f>K116*1.2</f>
        <v>53.071199999999983</v>
      </c>
      <c r="M116" s="43">
        <v>42.12</v>
      </c>
      <c r="N116" s="43">
        <v>50.54</v>
      </c>
      <c r="O116" s="9">
        <v>105</v>
      </c>
      <c r="P116" s="43">
        <f t="shared" ref="P116:P117" si="116">M116*O116/100</f>
        <v>44.225999999999992</v>
      </c>
      <c r="Q116" s="43">
        <f t="shared" ref="Q116:Q117" si="117">N116*O116/100</f>
        <v>53.067</v>
      </c>
    </row>
    <row r="117" spans="1:17" x14ac:dyDescent="0.25">
      <c r="A117" s="27"/>
      <c r="B117" s="28" t="s">
        <v>328</v>
      </c>
      <c r="C117" s="27" t="s">
        <v>363</v>
      </c>
      <c r="D117" s="36">
        <f>Зарплата!J117+Зарплата!K117</f>
        <v>0</v>
      </c>
      <c r="E117" s="35"/>
      <c r="F117" s="35"/>
      <c r="G117" s="38">
        <f t="shared" si="83"/>
        <v>0</v>
      </c>
      <c r="H117" s="33"/>
      <c r="I117" s="33"/>
      <c r="J117" s="33"/>
      <c r="K117" s="33"/>
      <c r="L117" s="34"/>
      <c r="M117" s="43"/>
      <c r="N117" s="43"/>
      <c r="O117" s="9">
        <v>105</v>
      </c>
      <c r="P117" s="43">
        <f t="shared" si="116"/>
        <v>0</v>
      </c>
      <c r="Q117" s="43">
        <f t="shared" si="117"/>
        <v>0</v>
      </c>
    </row>
    <row r="118" spans="1:17" ht="51" x14ac:dyDescent="0.25">
      <c r="A118" s="27" t="s">
        <v>75</v>
      </c>
      <c r="B118" s="28" t="s">
        <v>76</v>
      </c>
      <c r="C118" s="29"/>
      <c r="D118" s="36">
        <f>Зарплата!J118+Зарплата!K118</f>
        <v>0</v>
      </c>
      <c r="E118" s="27"/>
      <c r="F118" s="35"/>
      <c r="G118" s="38">
        <f t="shared" si="83"/>
        <v>0</v>
      </c>
      <c r="H118" s="33"/>
      <c r="I118" s="33"/>
      <c r="J118" s="33"/>
      <c r="K118" s="33"/>
      <c r="L118" s="34"/>
      <c r="M118" s="43"/>
      <c r="N118" s="43"/>
      <c r="O118" s="9">
        <v>105</v>
      </c>
    </row>
    <row r="119" spans="1:17" x14ac:dyDescent="0.25">
      <c r="A119" s="27"/>
      <c r="B119" s="28" t="s">
        <v>327</v>
      </c>
      <c r="C119" s="27" t="s">
        <v>363</v>
      </c>
      <c r="D119" s="36">
        <f>Зарплата!J119+Зарплата!K119</f>
        <v>52.71</v>
      </c>
      <c r="E119" s="37">
        <f>D119*34/100</f>
        <v>17.921400000000002</v>
      </c>
      <c r="F119" s="37">
        <f>D119*0.09/100</f>
        <v>4.7439000000000002E-2</v>
      </c>
      <c r="G119" s="38">
        <f t="shared" si="83"/>
        <v>66.224844000000004</v>
      </c>
      <c r="H119" s="33">
        <f>D119+E119+F119+G119</f>
        <v>136.903683</v>
      </c>
      <c r="I119" s="33">
        <f t="shared" ref="I119" si="118">P119/H119*100-100</f>
        <v>-62.725619295428302</v>
      </c>
      <c r="J119" s="33">
        <f>H119*I119/100</f>
        <v>-85.873683</v>
      </c>
      <c r="K119" s="33">
        <f>H119+J119</f>
        <v>51.03</v>
      </c>
      <c r="L119" s="39">
        <f>K119*1.2</f>
        <v>61.235999999999997</v>
      </c>
      <c r="M119" s="43">
        <v>48.6</v>
      </c>
      <c r="N119" s="43">
        <v>58.32</v>
      </c>
      <c r="O119" s="9">
        <v>105</v>
      </c>
      <c r="P119" s="43">
        <f t="shared" ref="P119:P120" si="119">M119*O119/100</f>
        <v>51.03</v>
      </c>
      <c r="Q119" s="43">
        <f t="shared" ref="Q119:Q120" si="120">N119*O119/100</f>
        <v>61.236000000000004</v>
      </c>
    </row>
    <row r="120" spans="1:17" x14ac:dyDescent="0.25">
      <c r="A120" s="27"/>
      <c r="B120" s="28" t="s">
        <v>328</v>
      </c>
      <c r="C120" s="27" t="s">
        <v>363</v>
      </c>
      <c r="D120" s="36">
        <f>Зарплата!J120+Зарплата!K120</f>
        <v>0</v>
      </c>
      <c r="E120" s="35"/>
      <c r="F120" s="35"/>
      <c r="G120" s="38">
        <f t="shared" si="83"/>
        <v>0</v>
      </c>
      <c r="H120" s="33"/>
      <c r="I120" s="33"/>
      <c r="J120" s="33"/>
      <c r="K120" s="33"/>
      <c r="L120" s="34"/>
      <c r="M120" s="43"/>
      <c r="N120" s="43"/>
      <c r="O120" s="9">
        <v>105</v>
      </c>
      <c r="P120" s="43">
        <f t="shared" si="119"/>
        <v>0</v>
      </c>
      <c r="Q120" s="43">
        <f t="shared" si="120"/>
        <v>0</v>
      </c>
    </row>
    <row r="121" spans="1:17" ht="51" x14ac:dyDescent="0.25">
      <c r="A121" s="27" t="s">
        <v>77</v>
      </c>
      <c r="B121" s="28" t="s">
        <v>78</v>
      </c>
      <c r="C121" s="29"/>
      <c r="D121" s="36">
        <f>Зарплата!J121+Зарплата!K121</f>
        <v>0</v>
      </c>
      <c r="E121" s="27"/>
      <c r="F121" s="35"/>
      <c r="G121" s="38">
        <f t="shared" si="83"/>
        <v>0</v>
      </c>
      <c r="H121" s="33"/>
      <c r="I121" s="33"/>
      <c r="J121" s="33"/>
      <c r="K121" s="33"/>
      <c r="L121" s="34"/>
      <c r="M121" s="43"/>
      <c r="N121" s="43"/>
      <c r="O121" s="9">
        <v>105</v>
      </c>
    </row>
    <row r="122" spans="1:17" x14ac:dyDescent="0.25">
      <c r="A122" s="27"/>
      <c r="B122" s="28" t="s">
        <v>327</v>
      </c>
      <c r="C122" s="27" t="s">
        <v>363</v>
      </c>
      <c r="D122" s="36">
        <f>Зарплата!J122+Зарплата!K122</f>
        <v>65.009</v>
      </c>
      <c r="E122" s="37">
        <f>D122*34/100</f>
        <v>22.103059999999999</v>
      </c>
      <c r="F122" s="37">
        <f>D122*0.09/100</f>
        <v>5.85081E-2</v>
      </c>
      <c r="G122" s="38">
        <f t="shared" si="83"/>
        <v>81.677307600000006</v>
      </c>
      <c r="H122" s="33">
        <f>D122+E122+F122+G122</f>
        <v>168.8478757</v>
      </c>
      <c r="I122" s="33">
        <f t="shared" ref="I122" si="121">P122/H122*100-100</f>
        <v>-62.731837910827807</v>
      </c>
      <c r="J122" s="33">
        <f>H122*I122/100</f>
        <v>-105.92137570000001</v>
      </c>
      <c r="K122" s="33">
        <f>H122+J122</f>
        <v>62.92649999999999</v>
      </c>
      <c r="L122" s="39">
        <f>K122*1.2</f>
        <v>75.51179999999998</v>
      </c>
      <c r="M122" s="43">
        <v>59.93</v>
      </c>
      <c r="N122" s="43">
        <v>71.92</v>
      </c>
      <c r="O122" s="9">
        <v>105</v>
      </c>
      <c r="P122" s="43">
        <f t="shared" ref="P122:P123" si="122">M122*O122/100</f>
        <v>62.926499999999997</v>
      </c>
      <c r="Q122" s="43">
        <f t="shared" ref="Q122:Q123" si="123">N122*O122/100</f>
        <v>75.516000000000005</v>
      </c>
    </row>
    <row r="123" spans="1:17" x14ac:dyDescent="0.25">
      <c r="A123" s="27"/>
      <c r="B123" s="28" t="s">
        <v>328</v>
      </c>
      <c r="C123" s="27" t="s">
        <v>363</v>
      </c>
      <c r="D123" s="36">
        <f>Зарплата!J123+Зарплата!K123</f>
        <v>0</v>
      </c>
      <c r="E123" s="35"/>
      <c r="F123" s="35"/>
      <c r="G123" s="38">
        <f t="shared" si="83"/>
        <v>0</v>
      </c>
      <c r="H123" s="33"/>
      <c r="I123" s="33"/>
      <c r="J123" s="33"/>
      <c r="K123" s="33"/>
      <c r="L123" s="34"/>
      <c r="M123" s="43"/>
      <c r="N123" s="43"/>
      <c r="O123" s="9">
        <v>105</v>
      </c>
      <c r="P123" s="43">
        <f t="shared" si="122"/>
        <v>0</v>
      </c>
      <c r="Q123" s="43">
        <f t="shared" si="123"/>
        <v>0</v>
      </c>
    </row>
    <row r="124" spans="1:17" ht="51" x14ac:dyDescent="0.25">
      <c r="A124" s="27" t="s">
        <v>414</v>
      </c>
      <c r="B124" s="28" t="s">
        <v>415</v>
      </c>
      <c r="C124" s="29"/>
      <c r="D124" s="36">
        <f>Зарплата!J124+Зарплата!K124</f>
        <v>0</v>
      </c>
      <c r="E124" s="27"/>
      <c r="F124" s="35"/>
      <c r="G124" s="38">
        <f t="shared" si="83"/>
        <v>0</v>
      </c>
      <c r="H124" s="33"/>
      <c r="I124" s="33"/>
      <c r="J124" s="33"/>
      <c r="K124" s="33"/>
      <c r="L124" s="34"/>
      <c r="M124" s="43"/>
      <c r="N124" s="43"/>
      <c r="O124" s="9">
        <v>105</v>
      </c>
    </row>
    <row r="125" spans="1:17" x14ac:dyDescent="0.25">
      <c r="A125" s="27"/>
      <c r="B125" s="28" t="s">
        <v>327</v>
      </c>
      <c r="C125" s="27" t="s">
        <v>363</v>
      </c>
      <c r="D125" s="36">
        <f>Зарплата!J125+Зарплата!K125</f>
        <v>84.335999999999999</v>
      </c>
      <c r="E125" s="37">
        <f>D125*34/100</f>
        <v>28.674240000000001</v>
      </c>
      <c r="F125" s="37">
        <f>D125*0.09/100</f>
        <v>7.5902399999999995E-2</v>
      </c>
      <c r="G125" s="38">
        <f t="shared" si="83"/>
        <v>105.95975039999999</v>
      </c>
      <c r="H125" s="33">
        <f>D125+E125+F125+G125</f>
        <v>219.04589279999999</v>
      </c>
      <c r="I125" s="33">
        <f t="shared" ref="I125" si="124">P125/H125*100-100</f>
        <v>-52.433940363751944</v>
      </c>
      <c r="J125" s="33">
        <f>H125*I125/100</f>
        <v>-114.8543928</v>
      </c>
      <c r="K125" s="33">
        <f>H125+J125</f>
        <v>104.19149999999999</v>
      </c>
      <c r="L125" s="39">
        <f>K125*1.2</f>
        <v>125.02979999999998</v>
      </c>
      <c r="M125" s="43">
        <v>99.23</v>
      </c>
      <c r="N125" s="43">
        <v>119.07</v>
      </c>
      <c r="O125" s="9">
        <v>105</v>
      </c>
      <c r="P125" s="43">
        <f t="shared" ref="P125" si="125">M125*O125/100</f>
        <v>104.19149999999999</v>
      </c>
      <c r="Q125" s="43">
        <f t="shared" ref="Q125" si="126">N125*O125/100</f>
        <v>125.02349999999998</v>
      </c>
    </row>
    <row r="126" spans="1:17" x14ac:dyDescent="0.25">
      <c r="A126" s="27"/>
      <c r="B126" s="28" t="s">
        <v>328</v>
      </c>
      <c r="C126" s="27" t="s">
        <v>363</v>
      </c>
      <c r="D126" s="36">
        <f>Зарплата!J126+Зарплата!K126</f>
        <v>0</v>
      </c>
      <c r="E126" s="35"/>
      <c r="F126" s="35"/>
      <c r="G126" s="38">
        <f t="shared" si="83"/>
        <v>0</v>
      </c>
      <c r="H126" s="33"/>
      <c r="I126" s="33"/>
      <c r="J126" s="33"/>
      <c r="K126" s="33"/>
      <c r="L126" s="34"/>
      <c r="M126" s="43"/>
      <c r="N126" s="43"/>
      <c r="O126" s="9">
        <v>105</v>
      </c>
      <c r="P126" s="43">
        <f t="shared" ref="P126" si="127">M126*O126/100</f>
        <v>0</v>
      </c>
      <c r="Q126" s="43">
        <f t="shared" ref="Q126" si="128">N126*O126/100</f>
        <v>0</v>
      </c>
    </row>
    <row r="127" spans="1:17" ht="51" x14ac:dyDescent="0.25">
      <c r="A127" s="27" t="s">
        <v>79</v>
      </c>
      <c r="B127" s="28" t="s">
        <v>80</v>
      </c>
      <c r="C127" s="29"/>
      <c r="D127" s="36">
        <f>Зарплата!J127+Зарплата!K127</f>
        <v>0</v>
      </c>
      <c r="E127" s="27"/>
      <c r="F127" s="35"/>
      <c r="G127" s="38">
        <f t="shared" si="83"/>
        <v>0</v>
      </c>
      <c r="H127" s="33"/>
      <c r="I127" s="33"/>
      <c r="J127" s="33"/>
      <c r="K127" s="33"/>
      <c r="L127" s="34"/>
      <c r="M127" s="43"/>
      <c r="N127" s="43"/>
      <c r="O127" s="9">
        <v>105</v>
      </c>
    </row>
    <row r="128" spans="1:17" x14ac:dyDescent="0.25">
      <c r="A128" s="27"/>
      <c r="B128" s="28" t="s">
        <v>327</v>
      </c>
      <c r="C128" s="27" t="s">
        <v>329</v>
      </c>
      <c r="D128" s="36">
        <f>Зарплата!J128+Зарплата!K128</f>
        <v>61.494999999999997</v>
      </c>
      <c r="E128" s="37">
        <f>D128*34/100</f>
        <v>20.908300000000001</v>
      </c>
      <c r="F128" s="37">
        <f>D128*0.09/100</f>
        <v>5.5345499999999992E-2</v>
      </c>
      <c r="G128" s="38">
        <f t="shared" si="83"/>
        <v>77.262317999999993</v>
      </c>
      <c r="H128" s="33">
        <f>D128+E128+F128+G128</f>
        <v>159.72096349999998</v>
      </c>
      <c r="I128" s="33">
        <f t="shared" ref="I128" si="129">P128/H128*100-100</f>
        <v>-62.725619295428302</v>
      </c>
      <c r="J128" s="33">
        <f>H128*I128/100</f>
        <v>-100.18596349999999</v>
      </c>
      <c r="K128" s="33">
        <f>H128+J128</f>
        <v>59.534999999999997</v>
      </c>
      <c r="L128" s="39">
        <f>K128*1.2</f>
        <v>71.441999999999993</v>
      </c>
      <c r="M128" s="43">
        <v>56.7</v>
      </c>
      <c r="N128" s="43">
        <v>68.040000000000006</v>
      </c>
      <c r="O128" s="9">
        <v>105</v>
      </c>
      <c r="P128" s="43">
        <f t="shared" ref="P128:P129" si="130">M128*O128/100</f>
        <v>59.534999999999997</v>
      </c>
      <c r="Q128" s="43">
        <f t="shared" ref="Q128:Q129" si="131">N128*O128/100</f>
        <v>71.442000000000007</v>
      </c>
    </row>
    <row r="129" spans="1:17" x14ac:dyDescent="0.25">
      <c r="A129" s="27"/>
      <c r="B129" s="28" t="s">
        <v>328</v>
      </c>
      <c r="C129" s="27" t="s">
        <v>329</v>
      </c>
      <c r="D129" s="36">
        <f>Зарплата!J129+Зарплата!K129</f>
        <v>0</v>
      </c>
      <c r="E129" s="35"/>
      <c r="F129" s="35"/>
      <c r="G129" s="38">
        <f t="shared" si="83"/>
        <v>0</v>
      </c>
      <c r="H129" s="33"/>
      <c r="I129" s="33"/>
      <c r="J129" s="33"/>
      <c r="K129" s="33"/>
      <c r="L129" s="34"/>
      <c r="M129" s="43"/>
      <c r="N129" s="43"/>
      <c r="O129" s="9">
        <v>105</v>
      </c>
      <c r="P129" s="43">
        <f t="shared" si="130"/>
        <v>0</v>
      </c>
      <c r="Q129" s="43">
        <f t="shared" si="131"/>
        <v>0</v>
      </c>
    </row>
    <row r="130" spans="1:17" ht="25.5" x14ac:dyDescent="0.25">
      <c r="A130" s="27" t="s">
        <v>81</v>
      </c>
      <c r="B130" s="28" t="s">
        <v>82</v>
      </c>
      <c r="C130" s="29"/>
      <c r="D130" s="36">
        <f>Зарплата!J130+Зарплата!K130</f>
        <v>0</v>
      </c>
      <c r="E130" s="27"/>
      <c r="F130" s="35"/>
      <c r="G130" s="38">
        <f t="shared" si="83"/>
        <v>0</v>
      </c>
      <c r="H130" s="33"/>
      <c r="I130" s="33"/>
      <c r="J130" s="33"/>
      <c r="K130" s="33"/>
      <c r="L130" s="34"/>
      <c r="M130" s="43"/>
      <c r="N130" s="43"/>
      <c r="O130" s="9">
        <v>105</v>
      </c>
    </row>
    <row r="131" spans="1:17" ht="191.25" x14ac:dyDescent="0.25">
      <c r="A131" s="27" t="s">
        <v>83</v>
      </c>
      <c r="B131" s="28" t="s">
        <v>84</v>
      </c>
      <c r="C131" s="29"/>
      <c r="D131" s="36">
        <f>Зарплата!J131+Зарплата!K131</f>
        <v>0</v>
      </c>
      <c r="E131" s="27"/>
      <c r="F131" s="35"/>
      <c r="G131" s="38">
        <f t="shared" si="83"/>
        <v>0</v>
      </c>
      <c r="H131" s="33"/>
      <c r="I131" s="33"/>
      <c r="J131" s="33"/>
      <c r="K131" s="33"/>
      <c r="L131" s="34"/>
      <c r="M131" s="43"/>
      <c r="N131" s="43"/>
      <c r="O131" s="9">
        <v>105</v>
      </c>
    </row>
    <row r="132" spans="1:17" x14ac:dyDescent="0.25">
      <c r="A132" s="27"/>
      <c r="B132" s="28" t="s">
        <v>327</v>
      </c>
      <c r="C132" s="27" t="s">
        <v>329</v>
      </c>
      <c r="D132" s="36">
        <f>Зарплата!J132+Зарплата!K132</f>
        <v>43.924999999999997</v>
      </c>
      <c r="E132" s="37">
        <f>D132*34/100</f>
        <v>14.934499999999998</v>
      </c>
      <c r="F132" s="37">
        <f>D132*0.09/100</f>
        <v>3.9532499999999998E-2</v>
      </c>
      <c r="G132" s="38">
        <f t="shared" si="83"/>
        <v>55.187370000000001</v>
      </c>
      <c r="H132" s="33">
        <f>D132+E132+F132+G132</f>
        <v>114.08640249999999</v>
      </c>
      <c r="I132" s="33">
        <f t="shared" ref="I132" si="132">P132/H132*100-100</f>
        <v>-92.048132116358033</v>
      </c>
      <c r="J132" s="33">
        <f>H132*I132/100</f>
        <v>-105.01440249999997</v>
      </c>
      <c r="K132" s="33">
        <f>H132+J132</f>
        <v>9.0720000000000169</v>
      </c>
      <c r="L132" s="39">
        <f>K132*1.2</f>
        <v>10.88640000000002</v>
      </c>
      <c r="M132" s="43">
        <v>8.64</v>
      </c>
      <c r="N132" s="43">
        <v>10.37</v>
      </c>
      <c r="O132" s="9">
        <v>105</v>
      </c>
      <c r="P132" s="43">
        <f t="shared" ref="P132:P133" si="133">M132*O132/100</f>
        <v>9.072000000000001</v>
      </c>
      <c r="Q132" s="43">
        <f t="shared" ref="Q132:Q133" si="134">N132*O132/100</f>
        <v>10.888499999999999</v>
      </c>
    </row>
    <row r="133" spans="1:17" x14ac:dyDescent="0.25">
      <c r="A133" s="27"/>
      <c r="B133" s="28" t="s">
        <v>328</v>
      </c>
      <c r="C133" s="27" t="s">
        <v>329</v>
      </c>
      <c r="D133" s="36">
        <f>Зарплата!J133+Зарплата!K133</f>
        <v>0</v>
      </c>
      <c r="E133" s="35"/>
      <c r="F133" s="35"/>
      <c r="G133" s="38">
        <f t="shared" si="83"/>
        <v>0</v>
      </c>
      <c r="H133" s="33"/>
      <c r="I133" s="33"/>
      <c r="J133" s="33"/>
      <c r="K133" s="33"/>
      <c r="L133" s="34"/>
      <c r="M133" s="43"/>
      <c r="N133" s="43"/>
      <c r="O133" s="9">
        <v>105</v>
      </c>
      <c r="P133" s="43">
        <f t="shared" si="133"/>
        <v>0</v>
      </c>
      <c r="Q133" s="43">
        <f t="shared" si="134"/>
        <v>0</v>
      </c>
    </row>
    <row r="134" spans="1:17" ht="38.25" x14ac:dyDescent="0.25">
      <c r="A134" s="27" t="s">
        <v>85</v>
      </c>
      <c r="B134" s="28" t="s">
        <v>86</v>
      </c>
      <c r="C134" s="29"/>
      <c r="D134" s="36">
        <f>Зарплата!J134+Зарплата!K134</f>
        <v>0</v>
      </c>
      <c r="E134" s="27"/>
      <c r="F134" s="35"/>
      <c r="G134" s="38">
        <f t="shared" si="83"/>
        <v>0</v>
      </c>
      <c r="H134" s="33"/>
      <c r="I134" s="33"/>
      <c r="J134" s="33"/>
      <c r="K134" s="33"/>
      <c r="L134" s="34"/>
      <c r="M134" s="43"/>
      <c r="N134" s="43"/>
      <c r="O134" s="9">
        <v>105</v>
      </c>
    </row>
    <row r="135" spans="1:17" x14ac:dyDescent="0.25">
      <c r="A135" s="27" t="s">
        <v>87</v>
      </c>
      <c r="B135" s="28" t="s">
        <v>88</v>
      </c>
      <c r="C135" s="29"/>
      <c r="D135" s="36">
        <f>Зарплата!J135+Зарплата!K135</f>
        <v>0</v>
      </c>
      <c r="E135" s="27"/>
      <c r="F135" s="35"/>
      <c r="G135" s="38">
        <f t="shared" si="83"/>
        <v>0</v>
      </c>
      <c r="H135" s="33"/>
      <c r="I135" s="33"/>
      <c r="J135" s="33"/>
      <c r="K135" s="33"/>
      <c r="L135" s="34"/>
      <c r="M135" s="43"/>
      <c r="N135" s="43"/>
      <c r="O135" s="9">
        <v>105</v>
      </c>
    </row>
    <row r="136" spans="1:17" x14ac:dyDescent="0.25">
      <c r="A136" s="27"/>
      <c r="B136" s="28" t="s">
        <v>327</v>
      </c>
      <c r="C136" s="27" t="s">
        <v>329</v>
      </c>
      <c r="D136" s="36">
        <f>Зарплата!J136+Зарплата!K136</f>
        <v>61.494999999999997</v>
      </c>
      <c r="E136" s="37">
        <f>D136*34/100</f>
        <v>20.908300000000001</v>
      </c>
      <c r="F136" s="37">
        <f>D136*0.09/100</f>
        <v>5.5345499999999992E-2</v>
      </c>
      <c r="G136" s="38">
        <f t="shared" si="83"/>
        <v>77.262317999999993</v>
      </c>
      <c r="H136" s="33">
        <f>D136+E136+F136+G136</f>
        <v>159.72096349999998</v>
      </c>
      <c r="I136" s="33">
        <f t="shared" ref="I136" si="135">P136/H136*100-100</f>
        <v>-89.830076375666238</v>
      </c>
      <c r="J136" s="33">
        <f>H136*I136/100</f>
        <v>-143.47746349999997</v>
      </c>
      <c r="K136" s="33">
        <f>H136+J136</f>
        <v>16.243500000000012</v>
      </c>
      <c r="L136" s="39">
        <f>K136*1.2</f>
        <v>19.492200000000015</v>
      </c>
      <c r="M136" s="43">
        <v>15.47</v>
      </c>
      <c r="N136" s="43">
        <v>18.559999999999999</v>
      </c>
      <c r="O136" s="9">
        <v>105</v>
      </c>
      <c r="P136" s="43">
        <f t="shared" ref="P136:P137" si="136">M136*O136/100</f>
        <v>16.243500000000001</v>
      </c>
      <c r="Q136" s="43">
        <f t="shared" ref="Q136:Q137" si="137">N136*O136/100</f>
        <v>19.488</v>
      </c>
    </row>
    <row r="137" spans="1:17" x14ac:dyDescent="0.25">
      <c r="A137" s="27"/>
      <c r="B137" s="28" t="s">
        <v>328</v>
      </c>
      <c r="C137" s="27" t="s">
        <v>329</v>
      </c>
      <c r="D137" s="36">
        <f>Зарплата!J137+Зарплата!K137</f>
        <v>0</v>
      </c>
      <c r="E137" s="35"/>
      <c r="F137" s="35"/>
      <c r="G137" s="38">
        <f t="shared" si="83"/>
        <v>0</v>
      </c>
      <c r="H137" s="33"/>
      <c r="I137" s="33"/>
      <c r="J137" s="33"/>
      <c r="K137" s="33"/>
      <c r="L137" s="34"/>
      <c r="M137" s="43"/>
      <c r="N137" s="43"/>
      <c r="O137" s="9">
        <v>105</v>
      </c>
      <c r="P137" s="43">
        <f t="shared" si="136"/>
        <v>0</v>
      </c>
      <c r="Q137" s="43">
        <f t="shared" si="137"/>
        <v>0</v>
      </c>
    </row>
    <row r="138" spans="1:17" ht="25.5" x14ac:dyDescent="0.25">
      <c r="A138" s="27" t="s">
        <v>89</v>
      </c>
      <c r="B138" s="28" t="s">
        <v>90</v>
      </c>
      <c r="C138" s="29"/>
      <c r="D138" s="36">
        <f>Зарплата!J138+Зарплата!K138</f>
        <v>0</v>
      </c>
      <c r="E138" s="27"/>
      <c r="F138" s="35"/>
      <c r="G138" s="38">
        <f t="shared" si="83"/>
        <v>0</v>
      </c>
      <c r="H138" s="33"/>
      <c r="I138" s="33"/>
      <c r="J138" s="33"/>
      <c r="K138" s="33"/>
      <c r="L138" s="34"/>
      <c r="M138" s="43"/>
      <c r="N138" s="43"/>
      <c r="O138" s="9">
        <v>105</v>
      </c>
    </row>
    <row r="139" spans="1:17" x14ac:dyDescent="0.25">
      <c r="A139" s="27"/>
      <c r="B139" s="28" t="s">
        <v>327</v>
      </c>
      <c r="C139" s="27" t="s">
        <v>329</v>
      </c>
      <c r="D139" s="36">
        <f>Зарплата!J139+Зарплата!K139</f>
        <v>61.494999999999997</v>
      </c>
      <c r="E139" s="37">
        <f>D139*34/100</f>
        <v>20.908300000000001</v>
      </c>
      <c r="F139" s="37">
        <f>D139*0.09/100</f>
        <v>5.5345499999999992E-2</v>
      </c>
      <c r="G139" s="38">
        <f t="shared" si="83"/>
        <v>77.262317999999993</v>
      </c>
      <c r="H139" s="33">
        <f>D139+E139+F139+G139</f>
        <v>159.72096349999998</v>
      </c>
      <c r="I139" s="33">
        <f t="shared" ref="I139" si="138">P139/H139*100-100</f>
        <v>-89.830076375666238</v>
      </c>
      <c r="J139" s="33">
        <f>H139*I139/100</f>
        <v>-143.47746349999997</v>
      </c>
      <c r="K139" s="33">
        <f>H139+J139</f>
        <v>16.243500000000012</v>
      </c>
      <c r="L139" s="39">
        <f>K139*1.2</f>
        <v>19.492200000000015</v>
      </c>
      <c r="M139" s="43">
        <v>15.47</v>
      </c>
      <c r="N139" s="43">
        <v>18.559999999999999</v>
      </c>
      <c r="O139" s="9">
        <v>105</v>
      </c>
      <c r="P139" s="43">
        <f t="shared" ref="P139:P140" si="139">M139*O139/100</f>
        <v>16.243500000000001</v>
      </c>
      <c r="Q139" s="43">
        <f t="shared" ref="Q139:Q140" si="140">N139*O139/100</f>
        <v>19.488</v>
      </c>
    </row>
    <row r="140" spans="1:17" x14ac:dyDescent="0.25">
      <c r="A140" s="27"/>
      <c r="B140" s="28" t="s">
        <v>328</v>
      </c>
      <c r="C140" s="27" t="s">
        <v>329</v>
      </c>
      <c r="D140" s="36">
        <f>Зарплата!J140+Зарплата!K140</f>
        <v>0</v>
      </c>
      <c r="E140" s="35"/>
      <c r="F140" s="35"/>
      <c r="G140" s="38">
        <f t="shared" si="83"/>
        <v>0</v>
      </c>
      <c r="H140" s="33"/>
      <c r="I140" s="33"/>
      <c r="J140" s="33"/>
      <c r="K140" s="33"/>
      <c r="L140" s="34"/>
      <c r="M140" s="43"/>
      <c r="N140" s="43"/>
      <c r="O140" s="9">
        <v>105</v>
      </c>
      <c r="P140" s="43">
        <f t="shared" si="139"/>
        <v>0</v>
      </c>
      <c r="Q140" s="43">
        <f t="shared" si="140"/>
        <v>0</v>
      </c>
    </row>
    <row r="141" spans="1:17" ht="63.75" x14ac:dyDescent="0.25">
      <c r="A141" s="27" t="s">
        <v>91</v>
      </c>
      <c r="B141" s="28" t="s">
        <v>92</v>
      </c>
      <c r="C141" s="29"/>
      <c r="D141" s="36">
        <f>Зарплата!J141+Зарплата!K141</f>
        <v>0</v>
      </c>
      <c r="E141" s="27"/>
      <c r="F141" s="35"/>
      <c r="G141" s="38">
        <f t="shared" si="83"/>
        <v>0</v>
      </c>
      <c r="H141" s="33"/>
      <c r="I141" s="33"/>
      <c r="J141" s="33"/>
      <c r="K141" s="33"/>
      <c r="L141" s="34"/>
      <c r="M141" s="43"/>
      <c r="N141" s="43"/>
      <c r="O141" s="9">
        <v>105</v>
      </c>
    </row>
    <row r="142" spans="1:17" x14ac:dyDescent="0.25">
      <c r="A142" s="27" t="s">
        <v>94</v>
      </c>
      <c r="B142" s="28" t="s">
        <v>95</v>
      </c>
      <c r="C142" s="42"/>
      <c r="D142" s="36">
        <f>Зарплата!J142+Зарплата!K142</f>
        <v>0</v>
      </c>
      <c r="E142" s="27"/>
      <c r="F142" s="35"/>
      <c r="G142" s="38">
        <f t="shared" si="83"/>
        <v>0</v>
      </c>
      <c r="H142" s="33"/>
      <c r="I142" s="33"/>
      <c r="J142" s="33"/>
      <c r="K142" s="33"/>
      <c r="L142" s="34"/>
      <c r="M142" s="43"/>
      <c r="N142" s="43"/>
      <c r="O142" s="9">
        <v>105</v>
      </c>
    </row>
    <row r="143" spans="1:17" ht="63.75" x14ac:dyDescent="0.25">
      <c r="A143" s="27" t="s">
        <v>96</v>
      </c>
      <c r="B143" s="28" t="s">
        <v>97</v>
      </c>
      <c r="C143" s="42"/>
      <c r="D143" s="36">
        <f>Зарплата!J143+Зарплата!K143</f>
        <v>0</v>
      </c>
      <c r="E143" s="27"/>
      <c r="F143" s="35"/>
      <c r="G143" s="38">
        <f t="shared" si="83"/>
        <v>0</v>
      </c>
      <c r="H143" s="33"/>
      <c r="I143" s="33"/>
      <c r="J143" s="33"/>
      <c r="K143" s="33"/>
      <c r="L143" s="34"/>
      <c r="M143" s="43"/>
      <c r="N143" s="43"/>
      <c r="O143" s="9">
        <v>105</v>
      </c>
    </row>
    <row r="144" spans="1:17" x14ac:dyDescent="0.25">
      <c r="A144" s="27" t="s">
        <v>98</v>
      </c>
      <c r="B144" s="28" t="s">
        <v>99</v>
      </c>
      <c r="C144" s="42"/>
      <c r="D144" s="36">
        <f>Зарплата!J144+Зарплата!K144</f>
        <v>0</v>
      </c>
      <c r="E144" s="27"/>
      <c r="F144" s="35"/>
      <c r="G144" s="38">
        <f t="shared" si="83"/>
        <v>0</v>
      </c>
      <c r="H144" s="33"/>
      <c r="I144" s="33"/>
      <c r="J144" s="33"/>
      <c r="K144" s="33"/>
      <c r="L144" s="34"/>
      <c r="M144" s="43"/>
      <c r="N144" s="43"/>
      <c r="O144" s="9">
        <v>105</v>
      </c>
    </row>
    <row r="145" spans="1:17" x14ac:dyDescent="0.25">
      <c r="A145" s="27"/>
      <c r="B145" s="28" t="s">
        <v>327</v>
      </c>
      <c r="C145" s="27" t="s">
        <v>364</v>
      </c>
      <c r="D145" s="36">
        <f>Зарплата!J145+Зарплата!K145</f>
        <v>2.7479999999999998</v>
      </c>
      <c r="E145" s="37">
        <f t="shared" ref="E145:E146" si="141">D145*34/100</f>
        <v>0.93431999999999993</v>
      </c>
      <c r="F145" s="37">
        <f t="shared" ref="F145:F146" si="142">D145*0.09/100</f>
        <v>2.4732000000000001E-3</v>
      </c>
      <c r="G145" s="38">
        <f t="shared" ref="G145:G208" si="143">D145*125.64/100</f>
        <v>3.4525872</v>
      </c>
      <c r="H145" s="33">
        <f t="shared" ref="H145:H146" si="144">D145+E145+F145+G145</f>
        <v>7.1373803999999996</v>
      </c>
      <c r="I145" s="33">
        <f t="shared" ref="I145:I146" si="145">P145/H145*100-100</f>
        <v>-86.612735395187855</v>
      </c>
      <c r="J145" s="33">
        <f t="shared" ref="J145:J146" si="146">H145*I145/100</f>
        <v>-6.1818803999999998</v>
      </c>
      <c r="K145" s="33">
        <f t="shared" ref="K145:K146" si="147">H145+J145</f>
        <v>0.95549999999999979</v>
      </c>
      <c r="L145" s="39">
        <f t="shared" ref="L145:L146" si="148">K145*1.2</f>
        <v>1.1465999999999996</v>
      </c>
      <c r="M145" s="43">
        <v>0.91</v>
      </c>
      <c r="N145" s="43">
        <v>1.1000000000000001</v>
      </c>
      <c r="O145" s="9">
        <v>105</v>
      </c>
      <c r="P145" s="43">
        <f t="shared" ref="P145:P146" si="149">M145*O145/100</f>
        <v>0.95550000000000002</v>
      </c>
      <c r="Q145" s="43">
        <f t="shared" ref="Q145:Q146" si="150">N145*O145/100</f>
        <v>1.1550000000000002</v>
      </c>
    </row>
    <row r="146" spans="1:17" x14ac:dyDescent="0.25">
      <c r="A146" s="27"/>
      <c r="B146" s="28" t="s">
        <v>328</v>
      </c>
      <c r="C146" s="27" t="s">
        <v>364</v>
      </c>
      <c r="D146" s="36">
        <f>Зарплата!J146+Зарплата!K146</f>
        <v>1.3739999999999999</v>
      </c>
      <c r="E146" s="37">
        <f t="shared" si="141"/>
        <v>0.46715999999999996</v>
      </c>
      <c r="F146" s="37">
        <f t="shared" si="142"/>
        <v>1.2366E-3</v>
      </c>
      <c r="G146" s="38">
        <f t="shared" si="143"/>
        <v>1.7262936</v>
      </c>
      <c r="H146" s="33">
        <f t="shared" si="144"/>
        <v>3.5686901999999998</v>
      </c>
      <c r="I146" s="33">
        <f t="shared" si="145"/>
        <v>-86.759848193042927</v>
      </c>
      <c r="J146" s="33">
        <f t="shared" si="146"/>
        <v>-3.0961901999999997</v>
      </c>
      <c r="K146" s="33">
        <f t="shared" si="147"/>
        <v>0.47250000000000014</v>
      </c>
      <c r="L146" s="39">
        <f t="shared" si="148"/>
        <v>0.56700000000000017</v>
      </c>
      <c r="M146" s="43">
        <v>0.45</v>
      </c>
      <c r="N146" s="43">
        <v>0.54</v>
      </c>
      <c r="O146" s="9">
        <v>105</v>
      </c>
      <c r="P146" s="43">
        <f t="shared" si="149"/>
        <v>0.47249999999999998</v>
      </c>
      <c r="Q146" s="43">
        <f t="shared" si="150"/>
        <v>0.56700000000000006</v>
      </c>
    </row>
    <row r="147" spans="1:17" x14ac:dyDescent="0.25">
      <c r="A147" s="27" t="s">
        <v>100</v>
      </c>
      <c r="B147" s="28" t="s">
        <v>101</v>
      </c>
      <c r="C147" s="42"/>
      <c r="D147" s="36">
        <f>Зарплата!J147+Зарплата!K147</f>
        <v>0</v>
      </c>
      <c r="E147" s="27"/>
      <c r="F147" s="35"/>
      <c r="G147" s="38">
        <f t="shared" si="143"/>
        <v>0</v>
      </c>
      <c r="H147" s="33"/>
      <c r="I147" s="33"/>
      <c r="J147" s="33"/>
      <c r="K147" s="33"/>
      <c r="L147" s="34"/>
      <c r="M147" s="43"/>
      <c r="N147" s="43"/>
      <c r="O147" s="9">
        <v>105</v>
      </c>
    </row>
    <row r="148" spans="1:17" ht="63.75" x14ac:dyDescent="0.25">
      <c r="A148" s="27" t="s">
        <v>102</v>
      </c>
      <c r="B148" s="28" t="s">
        <v>103</v>
      </c>
      <c r="C148" s="42"/>
      <c r="D148" s="36">
        <f>Зарплата!J148+Зарплата!K148</f>
        <v>0</v>
      </c>
      <c r="E148" s="27"/>
      <c r="F148" s="35"/>
      <c r="G148" s="38">
        <f t="shared" si="143"/>
        <v>0</v>
      </c>
      <c r="H148" s="33"/>
      <c r="I148" s="33"/>
      <c r="J148" s="33"/>
      <c r="K148" s="33"/>
      <c r="L148" s="34"/>
      <c r="M148" s="43"/>
      <c r="N148" s="43"/>
      <c r="O148" s="9">
        <v>105</v>
      </c>
    </row>
    <row r="149" spans="1:17" x14ac:dyDescent="0.25">
      <c r="A149" s="27"/>
      <c r="B149" s="28" t="s">
        <v>327</v>
      </c>
      <c r="C149" s="27" t="s">
        <v>364</v>
      </c>
      <c r="D149" s="36">
        <f>Зарплата!J149+Зарплата!K149</f>
        <v>3.7389999999999999</v>
      </c>
      <c r="E149" s="37">
        <f t="shared" ref="E149:E156" si="151">D149*34/100</f>
        <v>1.2712599999999998</v>
      </c>
      <c r="F149" s="37">
        <f t="shared" ref="F149:F150" si="152">D149*0.09/100</f>
        <v>3.3650999999999998E-3</v>
      </c>
      <c r="G149" s="38">
        <f t="shared" si="143"/>
        <v>4.6976795999999998</v>
      </c>
      <c r="H149" s="33">
        <f t="shared" ref="H149:H150" si="153">D149+E149+F149+G149</f>
        <v>9.7113046999999995</v>
      </c>
      <c r="I149" s="33">
        <f t="shared" ref="I149:I150" si="154">P149/H149*100-100</f>
        <v>-90.160951288038561</v>
      </c>
      <c r="J149" s="33">
        <f t="shared" ref="J149:J150" si="155">H149*I149/100</f>
        <v>-8.7558046999999988</v>
      </c>
      <c r="K149" s="33">
        <f t="shared" ref="K149:K150" si="156">H149+J149</f>
        <v>0.95550000000000068</v>
      </c>
      <c r="L149" s="39">
        <f t="shared" ref="L149:L156" si="157">K149*1.2</f>
        <v>1.1466000000000007</v>
      </c>
      <c r="M149" s="43">
        <v>0.91</v>
      </c>
      <c r="N149" s="43">
        <v>1.1000000000000001</v>
      </c>
      <c r="O149" s="9">
        <v>105</v>
      </c>
      <c r="P149" s="43">
        <f t="shared" ref="P149:P150" si="158">M149*O149/100</f>
        <v>0.95550000000000002</v>
      </c>
      <c r="Q149" s="43">
        <f t="shared" ref="Q149:Q150" si="159">N149*O149/100</f>
        <v>1.1550000000000002</v>
      </c>
    </row>
    <row r="150" spans="1:17" x14ac:dyDescent="0.25">
      <c r="A150" s="27"/>
      <c r="B150" s="28" t="s">
        <v>328</v>
      </c>
      <c r="C150" s="27" t="s">
        <v>364</v>
      </c>
      <c r="D150" s="36">
        <f>Зарплата!J150+Зарплата!K150</f>
        <v>1.8694999999999999</v>
      </c>
      <c r="E150" s="37">
        <f t="shared" si="151"/>
        <v>0.63562999999999992</v>
      </c>
      <c r="F150" s="37">
        <f t="shared" si="152"/>
        <v>1.6825499999999999E-3</v>
      </c>
      <c r="G150" s="38">
        <f t="shared" si="143"/>
        <v>2.3488397999999999</v>
      </c>
      <c r="H150" s="33">
        <f t="shared" si="153"/>
        <v>4.8556523499999997</v>
      </c>
      <c r="I150" s="33">
        <f t="shared" si="154"/>
        <v>-90.26907270245573</v>
      </c>
      <c r="J150" s="33">
        <f t="shared" si="155"/>
        <v>-4.3831523499999996</v>
      </c>
      <c r="K150" s="33">
        <f t="shared" si="156"/>
        <v>0.47250000000000014</v>
      </c>
      <c r="L150" s="39">
        <f t="shared" si="157"/>
        <v>0.56700000000000017</v>
      </c>
      <c r="M150" s="43">
        <v>0.45</v>
      </c>
      <c r="N150" s="43">
        <v>0.54</v>
      </c>
      <c r="O150" s="9">
        <v>105</v>
      </c>
      <c r="P150" s="43">
        <f t="shared" si="158"/>
        <v>0.47249999999999998</v>
      </c>
      <c r="Q150" s="43">
        <f t="shared" si="159"/>
        <v>0.56700000000000006</v>
      </c>
    </row>
    <row r="151" spans="1:17" x14ac:dyDescent="0.25">
      <c r="A151" s="27" t="s">
        <v>104</v>
      </c>
      <c r="B151" s="28" t="s">
        <v>105</v>
      </c>
      <c r="C151" s="42"/>
      <c r="D151" s="36">
        <f>Зарплата!J151+Зарплата!K151</f>
        <v>0</v>
      </c>
      <c r="E151" s="27"/>
      <c r="F151" s="35"/>
      <c r="G151" s="38">
        <f t="shared" si="143"/>
        <v>0</v>
      </c>
      <c r="H151" s="33"/>
      <c r="I151" s="33"/>
      <c r="J151" s="33"/>
      <c r="K151" s="33"/>
      <c r="L151" s="34"/>
      <c r="M151" s="43"/>
      <c r="N151" s="43"/>
      <c r="O151" s="9">
        <v>105</v>
      </c>
    </row>
    <row r="152" spans="1:17" x14ac:dyDescent="0.25">
      <c r="A152" s="27"/>
      <c r="B152" s="28" t="s">
        <v>327</v>
      </c>
      <c r="C152" s="27" t="s">
        <v>364</v>
      </c>
      <c r="D152" s="36">
        <f>Зарплата!J152+Зарплата!K152</f>
        <v>3.7389999999999999</v>
      </c>
      <c r="E152" s="37">
        <f t="shared" si="151"/>
        <v>1.2712599999999998</v>
      </c>
      <c r="F152" s="37">
        <f t="shared" ref="F152:F153" si="160">D152*0.09/100</f>
        <v>3.3650999999999998E-3</v>
      </c>
      <c r="G152" s="38">
        <f t="shared" si="143"/>
        <v>4.6976795999999998</v>
      </c>
      <c r="H152" s="33">
        <f t="shared" ref="H152:H153" si="161">D152+E152+F152+G152</f>
        <v>9.7113046999999995</v>
      </c>
      <c r="I152" s="33">
        <f t="shared" ref="I152:I153" si="162">P152/H152*100-100</f>
        <v>-90.160951288038561</v>
      </c>
      <c r="J152" s="33">
        <f t="shared" ref="J152:J153" si="163">H152*I152/100</f>
        <v>-8.7558046999999988</v>
      </c>
      <c r="K152" s="33">
        <f t="shared" ref="K152:K153" si="164">H152+J152</f>
        <v>0.95550000000000068</v>
      </c>
      <c r="L152" s="39">
        <f t="shared" si="157"/>
        <v>1.1466000000000007</v>
      </c>
      <c r="M152" s="43">
        <v>0.91</v>
      </c>
      <c r="N152" s="43">
        <v>1.1000000000000001</v>
      </c>
      <c r="O152" s="9">
        <v>105</v>
      </c>
      <c r="P152" s="43">
        <f t="shared" ref="P152:P153" si="165">M152*O152/100</f>
        <v>0.95550000000000002</v>
      </c>
      <c r="Q152" s="43">
        <f t="shared" ref="Q152:Q153" si="166">N152*O152/100</f>
        <v>1.1550000000000002</v>
      </c>
    </row>
    <row r="153" spans="1:17" x14ac:dyDescent="0.25">
      <c r="A153" s="27"/>
      <c r="B153" s="28" t="s">
        <v>328</v>
      </c>
      <c r="C153" s="27" t="s">
        <v>364</v>
      </c>
      <c r="D153" s="36">
        <f>Зарплата!J153+Зарплата!K153</f>
        <v>1.8694999999999999</v>
      </c>
      <c r="E153" s="37">
        <f t="shared" si="151"/>
        <v>0.63562999999999992</v>
      </c>
      <c r="F153" s="37">
        <f t="shared" si="160"/>
        <v>1.6825499999999999E-3</v>
      </c>
      <c r="G153" s="38">
        <f t="shared" si="143"/>
        <v>2.3488397999999999</v>
      </c>
      <c r="H153" s="33">
        <f t="shared" si="161"/>
        <v>4.8556523499999997</v>
      </c>
      <c r="I153" s="33">
        <f t="shared" si="162"/>
        <v>-90.26907270245573</v>
      </c>
      <c r="J153" s="33">
        <f t="shared" si="163"/>
        <v>-4.3831523499999996</v>
      </c>
      <c r="K153" s="33">
        <f t="shared" si="164"/>
        <v>0.47250000000000014</v>
      </c>
      <c r="L153" s="39">
        <f t="shared" si="157"/>
        <v>0.56700000000000017</v>
      </c>
      <c r="M153" s="43">
        <v>0.45</v>
      </c>
      <c r="N153" s="43">
        <v>0.54</v>
      </c>
      <c r="O153" s="9">
        <v>105</v>
      </c>
      <c r="P153" s="43">
        <f t="shared" si="165"/>
        <v>0.47249999999999998</v>
      </c>
      <c r="Q153" s="43">
        <f t="shared" si="166"/>
        <v>0.56700000000000006</v>
      </c>
    </row>
    <row r="154" spans="1:17" x14ac:dyDescent="0.25">
      <c r="A154" s="27" t="s">
        <v>106</v>
      </c>
      <c r="B154" s="28" t="s">
        <v>107</v>
      </c>
      <c r="C154" s="42"/>
      <c r="D154" s="36">
        <f>Зарплата!J154+Зарплата!K154</f>
        <v>0</v>
      </c>
      <c r="E154" s="27"/>
      <c r="F154" s="35"/>
      <c r="G154" s="38">
        <f t="shared" si="143"/>
        <v>0</v>
      </c>
      <c r="H154" s="33"/>
      <c r="I154" s="33"/>
      <c r="J154" s="33"/>
      <c r="K154" s="33"/>
      <c r="L154" s="34"/>
      <c r="M154" s="43"/>
      <c r="N154" s="43"/>
      <c r="O154" s="9">
        <v>105</v>
      </c>
    </row>
    <row r="155" spans="1:17" x14ac:dyDescent="0.25">
      <c r="A155" s="27"/>
      <c r="B155" s="28" t="s">
        <v>327</v>
      </c>
      <c r="C155" s="27" t="s">
        <v>364</v>
      </c>
      <c r="D155" s="36">
        <f>Зарплата!J155+Зарплата!K155</f>
        <v>4.6174999999999997</v>
      </c>
      <c r="E155" s="37">
        <f t="shared" si="151"/>
        <v>1.56995</v>
      </c>
      <c r="F155" s="37">
        <f t="shared" ref="F155:F156" si="167">D155*0.09/100</f>
        <v>4.1557499999999997E-3</v>
      </c>
      <c r="G155" s="38">
        <f t="shared" si="143"/>
        <v>5.8014270000000003</v>
      </c>
      <c r="H155" s="33">
        <f t="shared" ref="H155:H156" si="168">D155+E155+F155+G155</f>
        <v>11.993032750000001</v>
      </c>
      <c r="I155" s="33">
        <f t="shared" ref="I155:I156" si="169">P155/H155*100-100</f>
        <v>-89.31879844987499</v>
      </c>
      <c r="J155" s="33">
        <f t="shared" ref="J155:J156" si="170">H155*I155/100</f>
        <v>-10.712032750000001</v>
      </c>
      <c r="K155" s="33">
        <f t="shared" ref="K155:K156" si="171">H155+J155</f>
        <v>1.2810000000000006</v>
      </c>
      <c r="L155" s="39">
        <f t="shared" si="157"/>
        <v>1.5372000000000006</v>
      </c>
      <c r="M155" s="43">
        <v>1.22</v>
      </c>
      <c r="N155" s="43">
        <v>1.47</v>
      </c>
      <c r="O155" s="9">
        <v>105</v>
      </c>
      <c r="P155" s="43">
        <f t="shared" ref="P155:P156" si="172">M155*O155/100</f>
        <v>1.2809999999999999</v>
      </c>
      <c r="Q155" s="43">
        <f t="shared" ref="Q155:Q156" si="173">N155*O155/100</f>
        <v>1.5434999999999999</v>
      </c>
    </row>
    <row r="156" spans="1:17" x14ac:dyDescent="0.25">
      <c r="A156" s="27"/>
      <c r="B156" s="28" t="s">
        <v>328</v>
      </c>
      <c r="C156" s="27" t="s">
        <v>364</v>
      </c>
      <c r="D156" s="36">
        <f>Зарплата!J156+Зарплата!K156</f>
        <v>2.7479999999999998</v>
      </c>
      <c r="E156" s="37">
        <f t="shared" si="151"/>
        <v>0.93431999999999993</v>
      </c>
      <c r="F156" s="37">
        <f t="shared" si="167"/>
        <v>2.4732000000000001E-3</v>
      </c>
      <c r="G156" s="38">
        <f t="shared" si="143"/>
        <v>3.4525872</v>
      </c>
      <c r="H156" s="33">
        <f t="shared" si="168"/>
        <v>7.1373803999999996</v>
      </c>
      <c r="I156" s="33">
        <f t="shared" si="169"/>
        <v>-91.17323212869529</v>
      </c>
      <c r="J156" s="33">
        <f t="shared" si="170"/>
        <v>-6.5073803999999997</v>
      </c>
      <c r="K156" s="33">
        <f t="shared" si="171"/>
        <v>0.62999999999999989</v>
      </c>
      <c r="L156" s="39">
        <f t="shared" si="157"/>
        <v>0.75599999999999989</v>
      </c>
      <c r="M156" s="43">
        <v>0.6</v>
      </c>
      <c r="N156" s="43">
        <v>0.73</v>
      </c>
      <c r="O156" s="9">
        <v>105</v>
      </c>
      <c r="P156" s="43">
        <f t="shared" si="172"/>
        <v>0.63</v>
      </c>
      <c r="Q156" s="43">
        <f t="shared" si="173"/>
        <v>0.76649999999999996</v>
      </c>
    </row>
    <row r="157" spans="1:17" x14ac:dyDescent="0.25">
      <c r="A157" s="27" t="s">
        <v>108</v>
      </c>
      <c r="B157" s="28" t="s">
        <v>109</v>
      </c>
      <c r="C157" s="42"/>
      <c r="D157" s="36">
        <f>Зарплата!J157+Зарплата!K157</f>
        <v>0</v>
      </c>
      <c r="E157" s="27"/>
      <c r="F157" s="35"/>
      <c r="G157" s="38">
        <f t="shared" si="143"/>
        <v>0</v>
      </c>
      <c r="H157" s="33"/>
      <c r="I157" s="33"/>
      <c r="J157" s="33"/>
      <c r="K157" s="33"/>
      <c r="L157" s="34"/>
      <c r="M157" s="43"/>
      <c r="N157" s="43"/>
      <c r="O157" s="9">
        <v>105</v>
      </c>
    </row>
    <row r="158" spans="1:17" ht="25.5" x14ac:dyDescent="0.25">
      <c r="A158" s="27" t="s">
        <v>110</v>
      </c>
      <c r="B158" s="28" t="s">
        <v>111</v>
      </c>
      <c r="C158" s="42"/>
      <c r="D158" s="36">
        <f>Зарплата!J158+Зарплата!K158</f>
        <v>0</v>
      </c>
      <c r="E158" s="27"/>
      <c r="F158" s="35"/>
      <c r="G158" s="38">
        <f t="shared" si="143"/>
        <v>0</v>
      </c>
      <c r="H158" s="33"/>
      <c r="I158" s="33"/>
      <c r="J158" s="33"/>
      <c r="K158" s="33"/>
      <c r="L158" s="34"/>
      <c r="M158" s="43"/>
      <c r="N158" s="43"/>
      <c r="O158" s="9">
        <v>105</v>
      </c>
    </row>
    <row r="159" spans="1:17" x14ac:dyDescent="0.25">
      <c r="A159" s="27"/>
      <c r="B159" s="28" t="s">
        <v>327</v>
      </c>
      <c r="C159" s="27" t="s">
        <v>364</v>
      </c>
      <c r="D159" s="36">
        <f>Зарплата!J159+Зарплата!K159</f>
        <v>4.6174999999999997</v>
      </c>
      <c r="E159" s="37">
        <f t="shared" ref="E159:E160" si="174">D159*34/100</f>
        <v>1.56995</v>
      </c>
      <c r="F159" s="37">
        <f t="shared" ref="F159:F160" si="175">D159*0.09/100</f>
        <v>4.1557499999999997E-3</v>
      </c>
      <c r="G159" s="38">
        <f t="shared" si="143"/>
        <v>5.8014270000000003</v>
      </c>
      <c r="H159" s="33">
        <f t="shared" ref="H159:H160" si="176">D159+E159+F159+G159</f>
        <v>11.993032750000001</v>
      </c>
      <c r="I159" s="33">
        <f t="shared" ref="I159:I160" si="177">P159/H159*100-100</f>
        <v>-93.608789236400611</v>
      </c>
      <c r="J159" s="33">
        <f t="shared" ref="J159:J160" si="178">H159*I159/100</f>
        <v>-11.226532750000001</v>
      </c>
      <c r="K159" s="33">
        <f t="shared" ref="K159:K160" si="179">H159+J159</f>
        <v>0.76650000000000063</v>
      </c>
      <c r="L159" s="39">
        <f t="shared" ref="L159:L160" si="180">K159*1.2</f>
        <v>0.91980000000000073</v>
      </c>
      <c r="M159" s="43">
        <v>0.73</v>
      </c>
      <c r="N159" s="43">
        <v>0.88</v>
      </c>
      <c r="O159" s="9">
        <v>105</v>
      </c>
      <c r="P159" s="43">
        <f t="shared" ref="P159:P160" si="181">M159*O159/100</f>
        <v>0.76649999999999996</v>
      </c>
      <c r="Q159" s="43">
        <f t="shared" ref="Q159:Q160" si="182">N159*O159/100</f>
        <v>0.92400000000000004</v>
      </c>
    </row>
    <row r="160" spans="1:17" x14ac:dyDescent="0.25">
      <c r="A160" s="27"/>
      <c r="B160" s="28" t="s">
        <v>328</v>
      </c>
      <c r="C160" s="27" t="s">
        <v>364</v>
      </c>
      <c r="D160" s="36">
        <f>Зарплата!J160+Зарплата!K160</f>
        <v>2.7479999999999998</v>
      </c>
      <c r="E160" s="37">
        <f t="shared" si="174"/>
        <v>0.93431999999999993</v>
      </c>
      <c r="F160" s="37">
        <f t="shared" si="175"/>
        <v>2.4732000000000001E-3</v>
      </c>
      <c r="G160" s="38">
        <f t="shared" si="143"/>
        <v>3.4525872</v>
      </c>
      <c r="H160" s="33">
        <f t="shared" si="176"/>
        <v>7.1373803999999996</v>
      </c>
      <c r="I160" s="33">
        <f t="shared" si="177"/>
        <v>-91.614570522260522</v>
      </c>
      <c r="J160" s="33">
        <f t="shared" si="178"/>
        <v>-6.5388803999999991</v>
      </c>
      <c r="K160" s="33">
        <f t="shared" si="179"/>
        <v>0.59850000000000048</v>
      </c>
      <c r="L160" s="39">
        <f t="shared" si="180"/>
        <v>0.7182000000000005</v>
      </c>
      <c r="M160" s="43">
        <v>0.56999999999999995</v>
      </c>
      <c r="N160" s="43">
        <v>0.68</v>
      </c>
      <c r="O160" s="9">
        <v>105</v>
      </c>
      <c r="P160" s="43">
        <f t="shared" si="181"/>
        <v>0.59849999999999992</v>
      </c>
      <c r="Q160" s="43">
        <f t="shared" si="182"/>
        <v>0.71400000000000008</v>
      </c>
    </row>
    <row r="161" spans="1:17" ht="25.5" x14ac:dyDescent="0.25">
      <c r="A161" s="27" t="s">
        <v>113</v>
      </c>
      <c r="B161" s="28" t="s">
        <v>114</v>
      </c>
      <c r="C161" s="42"/>
      <c r="D161" s="36">
        <f>Зарплата!J161+Зарплата!K161</f>
        <v>0</v>
      </c>
      <c r="E161" s="27"/>
      <c r="F161" s="35"/>
      <c r="G161" s="38">
        <f t="shared" si="143"/>
        <v>0</v>
      </c>
      <c r="H161" s="33"/>
      <c r="I161" s="33"/>
      <c r="J161" s="33"/>
      <c r="K161" s="33"/>
      <c r="L161" s="34"/>
      <c r="M161" s="43"/>
      <c r="N161" s="43"/>
      <c r="O161" s="9">
        <v>105</v>
      </c>
    </row>
    <row r="162" spans="1:17" x14ac:dyDescent="0.25">
      <c r="A162" s="27" t="s">
        <v>115</v>
      </c>
      <c r="B162" s="28" t="s">
        <v>116</v>
      </c>
      <c r="C162" s="42"/>
      <c r="D162" s="36">
        <f>Зарплата!J162+Зарплата!K162</f>
        <v>0</v>
      </c>
      <c r="E162" s="27"/>
      <c r="F162" s="35"/>
      <c r="G162" s="38">
        <f t="shared" si="143"/>
        <v>0</v>
      </c>
      <c r="H162" s="33"/>
      <c r="I162" s="33"/>
      <c r="J162" s="33"/>
      <c r="K162" s="33"/>
      <c r="L162" s="34"/>
      <c r="M162" s="43"/>
      <c r="N162" s="43"/>
      <c r="O162" s="9">
        <v>105</v>
      </c>
    </row>
    <row r="163" spans="1:17" x14ac:dyDescent="0.25">
      <c r="A163" s="27"/>
      <c r="B163" s="28" t="s">
        <v>327</v>
      </c>
      <c r="C163" s="27" t="s">
        <v>365</v>
      </c>
      <c r="D163" s="36">
        <f>Зарплата!J163+Зарплата!K163</f>
        <v>2.6355</v>
      </c>
      <c r="E163" s="37">
        <f t="shared" ref="E163:E173" si="183">D163*34/100</f>
        <v>0.89607000000000003</v>
      </c>
      <c r="F163" s="37">
        <f t="shared" ref="F163:F164" si="184">D163*0.09/100</f>
        <v>2.3719499999999998E-3</v>
      </c>
      <c r="G163" s="38">
        <f t="shared" si="143"/>
        <v>3.3112421999999997</v>
      </c>
      <c r="H163" s="33">
        <f t="shared" ref="H163:H164" si="185">D163+E163+F163+G163</f>
        <v>6.8451841499999997</v>
      </c>
      <c r="I163" s="33">
        <f t="shared" ref="I163:I164" si="186">P163/H163*100-100</f>
        <v>-62.725619295428302</v>
      </c>
      <c r="J163" s="33">
        <f t="shared" ref="J163:J164" si="187">H163*I163/100</f>
        <v>-4.2936841499999998</v>
      </c>
      <c r="K163" s="33">
        <f t="shared" ref="K163:K164" si="188">H163+J163</f>
        <v>2.5514999999999999</v>
      </c>
      <c r="L163" s="39">
        <f t="shared" ref="L163:L173" si="189">K163*1.2</f>
        <v>3.0617999999999999</v>
      </c>
      <c r="M163" s="43">
        <v>2.4300000000000002</v>
      </c>
      <c r="N163" s="43">
        <v>2.92</v>
      </c>
      <c r="O163" s="9">
        <v>105</v>
      </c>
      <c r="P163" s="43">
        <f t="shared" ref="P163:P164" si="190">M163*O163/100</f>
        <v>2.5514999999999999</v>
      </c>
      <c r="Q163" s="43">
        <f t="shared" ref="Q163:Q164" si="191">N163*O163/100</f>
        <v>3.0659999999999998</v>
      </c>
    </row>
    <row r="164" spans="1:17" x14ac:dyDescent="0.25">
      <c r="A164" s="27"/>
      <c r="B164" s="28" t="s">
        <v>328</v>
      </c>
      <c r="C164" s="27" t="s">
        <v>365</v>
      </c>
      <c r="D164" s="36">
        <f>Зарплата!J164+Зарплата!K164</f>
        <v>1.7569999999999999</v>
      </c>
      <c r="E164" s="37">
        <f t="shared" si="183"/>
        <v>0.59738000000000002</v>
      </c>
      <c r="F164" s="37">
        <f t="shared" si="184"/>
        <v>1.5812999999999999E-3</v>
      </c>
      <c r="G164" s="38">
        <f t="shared" si="143"/>
        <v>2.2074947999999996</v>
      </c>
      <c r="H164" s="33">
        <f t="shared" si="185"/>
        <v>4.5634560999999998</v>
      </c>
      <c r="I164" s="33">
        <f t="shared" si="186"/>
        <v>-62.725619295428295</v>
      </c>
      <c r="J164" s="33">
        <f t="shared" si="187"/>
        <v>-2.8624560999999993</v>
      </c>
      <c r="K164" s="33">
        <f t="shared" si="188"/>
        <v>1.7010000000000005</v>
      </c>
      <c r="L164" s="39">
        <f t="shared" si="189"/>
        <v>2.0412000000000003</v>
      </c>
      <c r="M164" s="43">
        <v>1.62</v>
      </c>
      <c r="N164" s="43">
        <v>1.95</v>
      </c>
      <c r="O164" s="9">
        <v>105</v>
      </c>
      <c r="P164" s="43">
        <f t="shared" si="190"/>
        <v>1.7010000000000003</v>
      </c>
      <c r="Q164" s="43">
        <f t="shared" si="191"/>
        <v>2.0474999999999999</v>
      </c>
    </row>
    <row r="165" spans="1:17" x14ac:dyDescent="0.25">
      <c r="A165" s="27" t="s">
        <v>117</v>
      </c>
      <c r="B165" s="28" t="s">
        <v>118</v>
      </c>
      <c r="C165" s="42"/>
      <c r="D165" s="36">
        <f>Зарплата!J165+Зарплата!K165</f>
        <v>0</v>
      </c>
      <c r="E165" s="27"/>
      <c r="F165" s="35"/>
      <c r="G165" s="38">
        <f t="shared" si="143"/>
        <v>0</v>
      </c>
      <c r="H165" s="33"/>
      <c r="I165" s="33"/>
      <c r="J165" s="33"/>
      <c r="K165" s="33"/>
      <c r="L165" s="34"/>
      <c r="M165" s="43"/>
      <c r="N165" s="43"/>
      <c r="O165" s="9">
        <v>105</v>
      </c>
    </row>
    <row r="166" spans="1:17" x14ac:dyDescent="0.25">
      <c r="A166" s="27"/>
      <c r="B166" s="28" t="s">
        <v>327</v>
      </c>
      <c r="C166" s="27" t="s">
        <v>364</v>
      </c>
      <c r="D166" s="36">
        <f>Зарплата!J166+Зарплата!K166</f>
        <v>1.7569999999999999</v>
      </c>
      <c r="E166" s="37">
        <f t="shared" si="183"/>
        <v>0.59738000000000002</v>
      </c>
      <c r="F166" s="37">
        <f t="shared" ref="F166:F167" si="192">D166*0.09/100</f>
        <v>1.5812999999999999E-3</v>
      </c>
      <c r="G166" s="38">
        <f t="shared" si="143"/>
        <v>2.2074947999999996</v>
      </c>
      <c r="H166" s="33">
        <f t="shared" ref="H166:H167" si="193">D166+E166+F166+G166</f>
        <v>4.5634560999999998</v>
      </c>
      <c r="I166" s="33">
        <f t="shared" ref="I166:I167" si="194">P166/H166*100-100</f>
        <v>-62.725619295428295</v>
      </c>
      <c r="J166" s="33">
        <f t="shared" ref="J166:J167" si="195">H166*I166/100</f>
        <v>-2.8624560999999993</v>
      </c>
      <c r="K166" s="33">
        <f t="shared" ref="K166:K167" si="196">H166+J166</f>
        <v>1.7010000000000005</v>
      </c>
      <c r="L166" s="39">
        <f t="shared" si="189"/>
        <v>2.0412000000000003</v>
      </c>
      <c r="M166" s="43">
        <v>1.62</v>
      </c>
      <c r="N166" s="43">
        <v>1.95</v>
      </c>
      <c r="O166" s="9">
        <v>105</v>
      </c>
      <c r="P166" s="43">
        <f t="shared" ref="P166:P167" si="197">M166*O166/100</f>
        <v>1.7010000000000003</v>
      </c>
      <c r="Q166" s="43">
        <f t="shared" ref="Q166:Q167" si="198">N166*O166/100</f>
        <v>2.0474999999999999</v>
      </c>
    </row>
    <row r="167" spans="1:17" x14ac:dyDescent="0.25">
      <c r="A167" s="27"/>
      <c r="B167" s="28" t="s">
        <v>328</v>
      </c>
      <c r="C167" s="27" t="s">
        <v>364</v>
      </c>
      <c r="D167" s="36">
        <f>Зарплата!J167+Зарплата!K167</f>
        <v>0.87849999999999995</v>
      </c>
      <c r="E167" s="37">
        <f t="shared" si="183"/>
        <v>0.29869000000000001</v>
      </c>
      <c r="F167" s="37">
        <f t="shared" si="192"/>
        <v>7.9064999999999995E-4</v>
      </c>
      <c r="G167" s="38">
        <f t="shared" si="143"/>
        <v>1.1037473999999998</v>
      </c>
      <c r="H167" s="33">
        <f t="shared" si="193"/>
        <v>2.2817280499999999</v>
      </c>
      <c r="I167" s="33">
        <f t="shared" si="194"/>
        <v>-62.725619295428295</v>
      </c>
      <c r="J167" s="33">
        <f t="shared" si="195"/>
        <v>-1.4312280499999996</v>
      </c>
      <c r="K167" s="33">
        <f t="shared" si="196"/>
        <v>0.85050000000000026</v>
      </c>
      <c r="L167" s="39">
        <f t="shared" si="189"/>
        <v>1.0206000000000002</v>
      </c>
      <c r="M167" s="43">
        <v>0.81</v>
      </c>
      <c r="N167" s="43">
        <v>0.97</v>
      </c>
      <c r="O167" s="9">
        <v>105</v>
      </c>
      <c r="P167" s="43">
        <f t="shared" si="197"/>
        <v>0.85050000000000014</v>
      </c>
      <c r="Q167" s="43">
        <f t="shared" si="198"/>
        <v>1.0185</v>
      </c>
    </row>
    <row r="168" spans="1:17" ht="25.5" x14ac:dyDescent="0.25">
      <c r="A168" s="27" t="s">
        <v>119</v>
      </c>
      <c r="B168" s="28" t="s">
        <v>120</v>
      </c>
      <c r="C168" s="42"/>
      <c r="D168" s="36">
        <f>Зарплата!J168+Зарплата!K168</f>
        <v>0</v>
      </c>
      <c r="E168" s="27"/>
      <c r="F168" s="35"/>
      <c r="G168" s="38">
        <f t="shared" si="143"/>
        <v>0</v>
      </c>
      <c r="H168" s="33"/>
      <c r="I168" s="33"/>
      <c r="J168" s="33"/>
      <c r="K168" s="33"/>
      <c r="L168" s="34"/>
      <c r="M168" s="43"/>
      <c r="N168" s="43"/>
      <c r="O168" s="9">
        <v>105</v>
      </c>
    </row>
    <row r="169" spans="1:17" x14ac:dyDescent="0.25">
      <c r="A169" s="27"/>
      <c r="B169" s="28" t="s">
        <v>327</v>
      </c>
      <c r="C169" s="27" t="s">
        <v>364</v>
      </c>
      <c r="D169" s="36">
        <f>Зарплата!J169+Зарплата!K169</f>
        <v>2.6355</v>
      </c>
      <c r="E169" s="37">
        <f t="shared" si="183"/>
        <v>0.89607000000000003</v>
      </c>
      <c r="F169" s="37">
        <f t="shared" ref="F169:F170" si="199">D169*0.09/100</f>
        <v>2.3719499999999998E-3</v>
      </c>
      <c r="G169" s="38">
        <f t="shared" si="143"/>
        <v>3.3112421999999997</v>
      </c>
      <c r="H169" s="33">
        <f t="shared" ref="H169:H170" si="200">D169+E169+F169+G169</f>
        <v>6.8451841499999997</v>
      </c>
      <c r="I169" s="33">
        <f t="shared" ref="I169:I170" si="201">P169/H169*100-100</f>
        <v>-62.725619295428302</v>
      </c>
      <c r="J169" s="33">
        <f t="shared" ref="J169:J170" si="202">H169*I169/100</f>
        <v>-4.2936841499999998</v>
      </c>
      <c r="K169" s="33">
        <f t="shared" ref="K169:K170" si="203">H169+J169</f>
        <v>2.5514999999999999</v>
      </c>
      <c r="L169" s="39">
        <f t="shared" si="189"/>
        <v>3.0617999999999999</v>
      </c>
      <c r="M169" s="43">
        <v>2.4300000000000002</v>
      </c>
      <c r="N169" s="43">
        <v>2.92</v>
      </c>
      <c r="O169" s="9">
        <v>105</v>
      </c>
      <c r="P169" s="43">
        <f t="shared" ref="P169:P170" si="204">M169*O169/100</f>
        <v>2.5514999999999999</v>
      </c>
      <c r="Q169" s="43">
        <f t="shared" ref="Q169:Q170" si="205">N169*O169/100</f>
        <v>3.0659999999999998</v>
      </c>
    </row>
    <row r="170" spans="1:17" x14ac:dyDescent="0.25">
      <c r="A170" s="27"/>
      <c r="B170" s="28" t="s">
        <v>328</v>
      </c>
      <c r="C170" s="27" t="s">
        <v>364</v>
      </c>
      <c r="D170" s="36">
        <f>Зарплата!J170+Зарплата!K170</f>
        <v>0.52710000000000001</v>
      </c>
      <c r="E170" s="37">
        <f t="shared" si="183"/>
        <v>0.17921400000000001</v>
      </c>
      <c r="F170" s="37">
        <f t="shared" si="199"/>
        <v>4.7439000000000004E-4</v>
      </c>
      <c r="G170" s="38">
        <f t="shared" si="143"/>
        <v>0.66224844000000005</v>
      </c>
      <c r="H170" s="33">
        <f t="shared" si="200"/>
        <v>1.3690368300000002</v>
      </c>
      <c r="I170" s="33">
        <f t="shared" si="201"/>
        <v>-62.418834269053235</v>
      </c>
      <c r="J170" s="33">
        <f t="shared" si="202"/>
        <v>-0.85453683000000025</v>
      </c>
      <c r="K170" s="33">
        <f t="shared" si="203"/>
        <v>0.51449999999999996</v>
      </c>
      <c r="L170" s="39">
        <f t="shared" si="189"/>
        <v>0.61739999999999995</v>
      </c>
      <c r="M170" s="43">
        <v>0.49</v>
      </c>
      <c r="N170" s="43">
        <v>0.57999999999999996</v>
      </c>
      <c r="O170" s="9">
        <v>105</v>
      </c>
      <c r="P170" s="43">
        <f t="shared" si="204"/>
        <v>0.51449999999999996</v>
      </c>
      <c r="Q170" s="43">
        <f t="shared" si="205"/>
        <v>0.60899999999999999</v>
      </c>
    </row>
    <row r="171" spans="1:17" ht="25.5" x14ac:dyDescent="0.25">
      <c r="A171" s="27" t="s">
        <v>121</v>
      </c>
      <c r="B171" s="28" t="s">
        <v>122</v>
      </c>
      <c r="C171" s="42"/>
      <c r="D171" s="36">
        <f>Зарплата!J171+Зарплата!K171</f>
        <v>0</v>
      </c>
      <c r="E171" s="27"/>
      <c r="F171" s="35"/>
      <c r="G171" s="38">
        <f t="shared" si="143"/>
        <v>0</v>
      </c>
      <c r="H171" s="33"/>
      <c r="I171" s="33"/>
      <c r="J171" s="33"/>
      <c r="K171" s="33"/>
      <c r="L171" s="34"/>
      <c r="M171" s="43"/>
      <c r="N171" s="43"/>
      <c r="O171" s="9">
        <v>105</v>
      </c>
    </row>
    <row r="172" spans="1:17" x14ac:dyDescent="0.25">
      <c r="A172" s="27"/>
      <c r="B172" s="28" t="s">
        <v>327</v>
      </c>
      <c r="C172" s="27" t="s">
        <v>364</v>
      </c>
      <c r="D172" s="36">
        <f>Зарплата!J172+Зарплата!K172</f>
        <v>0.87849999999999995</v>
      </c>
      <c r="E172" s="37">
        <f t="shared" si="183"/>
        <v>0.29869000000000001</v>
      </c>
      <c r="F172" s="37">
        <f t="shared" ref="F172:F173" si="206">D172*0.09/100</f>
        <v>7.9064999999999995E-4</v>
      </c>
      <c r="G172" s="38">
        <f t="shared" si="143"/>
        <v>1.1037473999999998</v>
      </c>
      <c r="H172" s="33">
        <f t="shared" ref="H172:H173" si="207">D172+E172+F172+G172</f>
        <v>2.2817280499999999</v>
      </c>
      <c r="I172" s="33">
        <f t="shared" ref="I172:I173" si="208">P172/H172*100-100</f>
        <v>-62.725619295428295</v>
      </c>
      <c r="J172" s="33">
        <f t="shared" ref="J172:J173" si="209">H172*I172/100</f>
        <v>-1.4312280499999996</v>
      </c>
      <c r="K172" s="33">
        <f>H172+J172</f>
        <v>0.85050000000000026</v>
      </c>
      <c r="L172" s="39">
        <f t="shared" si="189"/>
        <v>1.0206000000000002</v>
      </c>
      <c r="M172" s="43">
        <v>0.81</v>
      </c>
      <c r="N172" s="43">
        <v>0.97</v>
      </c>
      <c r="O172" s="9">
        <v>105</v>
      </c>
      <c r="P172" s="43">
        <f t="shared" ref="P172:P173" si="210">M172*O172/100</f>
        <v>0.85050000000000014</v>
      </c>
      <c r="Q172" s="43">
        <f t="shared" ref="Q172:Q173" si="211">N172*O172/100</f>
        <v>1.0185</v>
      </c>
    </row>
    <row r="173" spans="1:17" x14ac:dyDescent="0.25">
      <c r="A173" s="27"/>
      <c r="B173" s="28" t="s">
        <v>328</v>
      </c>
      <c r="C173" s="27" t="s">
        <v>364</v>
      </c>
      <c r="D173" s="36">
        <f>Зарплата!J173+Зарплата!K173</f>
        <v>0.35139999999999999</v>
      </c>
      <c r="E173" s="37">
        <f t="shared" si="183"/>
        <v>0.119476</v>
      </c>
      <c r="F173" s="37">
        <f t="shared" si="206"/>
        <v>3.1626000000000001E-4</v>
      </c>
      <c r="G173" s="38">
        <f t="shared" si="143"/>
        <v>0.44149896</v>
      </c>
      <c r="H173" s="33">
        <f t="shared" si="207"/>
        <v>0.91269121999999991</v>
      </c>
      <c r="I173" s="33">
        <f t="shared" si="208"/>
        <v>-63.185796834990917</v>
      </c>
      <c r="J173" s="33">
        <f t="shared" si="209"/>
        <v>-0.57669121999999995</v>
      </c>
      <c r="K173" s="33">
        <f t="shared" ref="K173" si="212">H173+J173</f>
        <v>0.33599999999999997</v>
      </c>
      <c r="L173" s="39">
        <f t="shared" si="189"/>
        <v>0.40319999999999995</v>
      </c>
      <c r="M173" s="43">
        <v>0.32</v>
      </c>
      <c r="N173" s="43">
        <v>0.38</v>
      </c>
      <c r="O173" s="9">
        <v>105</v>
      </c>
      <c r="P173" s="43">
        <f t="shared" si="210"/>
        <v>0.33600000000000002</v>
      </c>
      <c r="Q173" s="43">
        <f t="shared" si="211"/>
        <v>0.39899999999999997</v>
      </c>
    </row>
    <row r="174" spans="1:17" ht="51" x14ac:dyDescent="0.25">
      <c r="A174" s="27" t="s">
        <v>123</v>
      </c>
      <c r="B174" s="28" t="s">
        <v>124</v>
      </c>
      <c r="C174" s="42"/>
      <c r="D174" s="36">
        <f>Зарплата!J174+Зарплата!K174</f>
        <v>0</v>
      </c>
      <c r="E174" s="27"/>
      <c r="F174" s="35"/>
      <c r="G174" s="38">
        <f t="shared" si="143"/>
        <v>0</v>
      </c>
      <c r="H174" s="33"/>
      <c r="I174" s="33"/>
      <c r="J174" s="33"/>
      <c r="K174" s="33"/>
      <c r="L174" s="34"/>
      <c r="M174" s="43"/>
      <c r="N174" s="43"/>
      <c r="O174" s="9">
        <v>105</v>
      </c>
    </row>
    <row r="175" spans="1:17" ht="25.5" x14ac:dyDescent="0.25">
      <c r="A175" s="27" t="s">
        <v>125</v>
      </c>
      <c r="B175" s="28" t="s">
        <v>126</v>
      </c>
      <c r="C175" s="42"/>
      <c r="D175" s="36">
        <f>Зарплата!J175+Зарплата!K175</f>
        <v>0</v>
      </c>
      <c r="E175" s="27"/>
      <c r="F175" s="35"/>
      <c r="G175" s="38">
        <f t="shared" si="143"/>
        <v>0</v>
      </c>
      <c r="H175" s="33"/>
      <c r="I175" s="33"/>
      <c r="J175" s="33"/>
      <c r="K175" s="33"/>
      <c r="L175" s="34"/>
      <c r="M175" s="43"/>
      <c r="N175" s="43"/>
      <c r="O175" s="9">
        <v>105</v>
      </c>
    </row>
    <row r="176" spans="1:17" ht="25.5" x14ac:dyDescent="0.25">
      <c r="A176" s="27" t="s">
        <v>127</v>
      </c>
      <c r="B176" s="28" t="s">
        <v>128</v>
      </c>
      <c r="C176" s="42"/>
      <c r="D176" s="36">
        <f>Зарплата!J176+Зарплата!K176</f>
        <v>0</v>
      </c>
      <c r="E176" s="27"/>
      <c r="F176" s="35"/>
      <c r="G176" s="38">
        <f t="shared" si="143"/>
        <v>0</v>
      </c>
      <c r="H176" s="33"/>
      <c r="I176" s="33"/>
      <c r="J176" s="33"/>
      <c r="K176" s="33"/>
      <c r="L176" s="34"/>
      <c r="M176" s="43"/>
      <c r="N176" s="43"/>
      <c r="O176" s="9">
        <v>105</v>
      </c>
    </row>
    <row r="177" spans="1:17" x14ac:dyDescent="0.25">
      <c r="A177" s="27" t="s">
        <v>129</v>
      </c>
      <c r="B177" s="28" t="s">
        <v>112</v>
      </c>
      <c r="C177" s="42"/>
      <c r="D177" s="36">
        <f>Зарплата!J177+Зарплата!K177</f>
        <v>0</v>
      </c>
      <c r="E177" s="27"/>
      <c r="F177" s="35"/>
      <c r="G177" s="38">
        <f t="shared" si="143"/>
        <v>0</v>
      </c>
      <c r="H177" s="33"/>
      <c r="I177" s="33"/>
      <c r="J177" s="33"/>
      <c r="K177" s="33"/>
      <c r="L177" s="34"/>
      <c r="M177" s="43"/>
      <c r="N177" s="43"/>
      <c r="O177" s="9">
        <v>105</v>
      </c>
    </row>
    <row r="178" spans="1:17" ht="38.25" x14ac:dyDescent="0.25">
      <c r="A178" s="27" t="s">
        <v>130</v>
      </c>
      <c r="B178" s="28" t="s">
        <v>131</v>
      </c>
      <c r="C178" s="42"/>
      <c r="D178" s="36">
        <f>Зарплата!J178+Зарплата!K178</f>
        <v>0</v>
      </c>
      <c r="E178" s="27"/>
      <c r="F178" s="35"/>
      <c r="G178" s="38">
        <f t="shared" si="143"/>
        <v>0</v>
      </c>
      <c r="H178" s="33"/>
      <c r="I178" s="33"/>
      <c r="J178" s="33"/>
      <c r="K178" s="33"/>
      <c r="L178" s="34"/>
      <c r="M178" s="43"/>
      <c r="N178" s="43"/>
      <c r="O178" s="9">
        <v>105</v>
      </c>
    </row>
    <row r="179" spans="1:17" x14ac:dyDescent="0.25">
      <c r="A179" s="27"/>
      <c r="B179" s="28" t="s">
        <v>327</v>
      </c>
      <c r="C179" s="27" t="s">
        <v>364</v>
      </c>
      <c r="D179" s="36">
        <f>Зарплата!J179+Зарплата!K179</f>
        <v>10.991999999999999</v>
      </c>
      <c r="E179" s="37">
        <f t="shared" ref="E179:E180" si="213">D179*34/100</f>
        <v>3.7372799999999997</v>
      </c>
      <c r="F179" s="37">
        <f t="shared" ref="F179:F180" si="214">D179*0.09/100</f>
        <v>9.8928000000000002E-3</v>
      </c>
      <c r="G179" s="38">
        <f t="shared" si="143"/>
        <v>13.8103488</v>
      </c>
      <c r="H179" s="33">
        <f t="shared" ref="H179:H180" si="215">D179+E179+F179+G179</f>
        <v>28.549521599999999</v>
      </c>
      <c r="I179" s="33">
        <f t="shared" ref="I179:I180" si="216">P179/H179*100-100</f>
        <v>-89.702104150144493</v>
      </c>
      <c r="J179" s="33">
        <f t="shared" ref="J179:J180" si="217">H179*I179/100</f>
        <v>-25.609521599999997</v>
      </c>
      <c r="K179" s="33">
        <f>H179+J179</f>
        <v>2.9400000000000013</v>
      </c>
      <c r="L179" s="39">
        <f t="shared" ref="L179:L180" si="218">K179*1.2</f>
        <v>3.5280000000000014</v>
      </c>
      <c r="M179" s="43">
        <v>2.8</v>
      </c>
      <c r="N179" s="43">
        <v>3.36</v>
      </c>
      <c r="O179" s="9">
        <v>105</v>
      </c>
      <c r="P179" s="43">
        <f t="shared" ref="P179:P180" si="219">M179*O179/100</f>
        <v>2.94</v>
      </c>
      <c r="Q179" s="43">
        <f t="shared" ref="Q179:Q180" si="220">N179*O179/100</f>
        <v>3.528</v>
      </c>
    </row>
    <row r="180" spans="1:17" x14ac:dyDescent="0.25">
      <c r="A180" s="27"/>
      <c r="B180" s="28" t="s">
        <v>328</v>
      </c>
      <c r="C180" s="27" t="s">
        <v>364</v>
      </c>
      <c r="D180" s="36">
        <f>Зарплата!J180+Зарплата!K180</f>
        <v>8.7394999999999996</v>
      </c>
      <c r="E180" s="37">
        <f t="shared" si="213"/>
        <v>2.9714299999999998</v>
      </c>
      <c r="F180" s="37">
        <f t="shared" si="214"/>
        <v>7.8655499999999989E-3</v>
      </c>
      <c r="G180" s="38">
        <f t="shared" si="143"/>
        <v>10.9803078</v>
      </c>
      <c r="H180" s="33">
        <f t="shared" si="215"/>
        <v>22.699103350000001</v>
      </c>
      <c r="I180" s="33">
        <f t="shared" si="216"/>
        <v>-90.239702573978548</v>
      </c>
      <c r="J180" s="33">
        <f t="shared" si="217"/>
        <v>-20.483603350000003</v>
      </c>
      <c r="K180" s="33">
        <f t="shared" ref="K180" si="221">H180+J180</f>
        <v>2.2154999999999987</v>
      </c>
      <c r="L180" s="39">
        <f t="shared" si="218"/>
        <v>2.6585999999999985</v>
      </c>
      <c r="M180" s="43">
        <v>2.11</v>
      </c>
      <c r="N180" s="43">
        <v>2.5299999999999998</v>
      </c>
      <c r="O180" s="9">
        <v>105</v>
      </c>
      <c r="P180" s="43">
        <f t="shared" si="219"/>
        <v>2.2155</v>
      </c>
      <c r="Q180" s="43">
        <f t="shared" si="220"/>
        <v>2.6564999999999999</v>
      </c>
    </row>
    <row r="181" spans="1:17" ht="25.5" x14ac:dyDescent="0.25">
      <c r="A181" s="27" t="s">
        <v>397</v>
      </c>
      <c r="B181" s="28" t="s">
        <v>398</v>
      </c>
      <c r="C181" s="27"/>
      <c r="D181" s="36"/>
      <c r="E181" s="37"/>
      <c r="F181" s="37"/>
      <c r="G181" s="38">
        <f t="shared" si="143"/>
        <v>0</v>
      </c>
      <c r="H181" s="33"/>
      <c r="I181" s="33"/>
      <c r="J181" s="33"/>
      <c r="K181" s="33"/>
      <c r="L181" s="39"/>
      <c r="M181" s="43"/>
      <c r="N181" s="43"/>
      <c r="O181" s="9">
        <v>105</v>
      </c>
      <c r="P181" s="43"/>
      <c r="Q181" s="43"/>
    </row>
    <row r="182" spans="1:17" ht="25.5" x14ac:dyDescent="0.25">
      <c r="A182" s="27" t="s">
        <v>399</v>
      </c>
      <c r="B182" s="28" t="s">
        <v>400</v>
      </c>
      <c r="C182" s="27"/>
      <c r="D182" s="36"/>
      <c r="E182" s="37"/>
      <c r="F182" s="37"/>
      <c r="G182" s="38">
        <f t="shared" si="143"/>
        <v>0</v>
      </c>
      <c r="H182" s="33"/>
      <c r="I182" s="33"/>
      <c r="J182" s="33"/>
      <c r="K182" s="33"/>
      <c r="L182" s="39"/>
      <c r="M182" s="43"/>
      <c r="N182" s="43"/>
      <c r="O182" s="9">
        <v>105</v>
      </c>
      <c r="P182" s="43"/>
      <c r="Q182" s="43"/>
    </row>
    <row r="183" spans="1:17" x14ac:dyDescent="0.25">
      <c r="A183" s="27"/>
      <c r="B183" s="28" t="s">
        <v>327</v>
      </c>
      <c r="C183" s="27" t="s">
        <v>364</v>
      </c>
      <c r="D183" s="36">
        <f>Зарплата!J183+Зарплата!K183</f>
        <v>7.5905000000000005</v>
      </c>
      <c r="E183" s="37">
        <f t="shared" ref="E183:E184" si="222">D183*34/100</f>
        <v>2.5807699999999998</v>
      </c>
      <c r="F183" s="37">
        <f t="shared" ref="F183:F184" si="223">D183*0.09/100</f>
        <v>6.8314500000000002E-3</v>
      </c>
      <c r="G183" s="38">
        <f t="shared" si="143"/>
        <v>9.5367042000000009</v>
      </c>
      <c r="H183" s="33">
        <f>D183+E183+F183+G183</f>
        <v>19.714805650000002</v>
      </c>
      <c r="I183" s="33">
        <f t="shared" ref="I183:I184" si="224">P183/H183*100-100</f>
        <v>-39.337469451543903</v>
      </c>
      <c r="J183" s="33">
        <f t="shared" ref="J183" si="225">H183*I183/100</f>
        <v>-7.7553056500000022</v>
      </c>
      <c r="K183" s="33">
        <f>H183+J183</f>
        <v>11.9595</v>
      </c>
      <c r="L183" s="39">
        <f t="shared" ref="L183:L184" si="226">K183*1.2</f>
        <v>14.3514</v>
      </c>
      <c r="M183" s="43">
        <v>11.39</v>
      </c>
      <c r="N183" s="43">
        <v>13.66</v>
      </c>
      <c r="O183" s="9">
        <v>105</v>
      </c>
      <c r="P183" s="43">
        <f t="shared" ref="P183:P184" si="227">M183*O183/100</f>
        <v>11.9595</v>
      </c>
      <c r="Q183" s="43">
        <f t="shared" ref="Q183:Q184" si="228">N183*O183/100</f>
        <v>14.343</v>
      </c>
    </row>
    <row r="184" spans="1:17" x14ac:dyDescent="0.25">
      <c r="A184" s="27"/>
      <c r="B184" s="28" t="s">
        <v>328</v>
      </c>
      <c r="C184" s="27" t="s">
        <v>364</v>
      </c>
      <c r="D184" s="36">
        <f>Зарплата!J184+Зарплата!K184</f>
        <v>7.5905000000000005</v>
      </c>
      <c r="E184" s="37">
        <f t="shared" si="222"/>
        <v>2.5807699999999998</v>
      </c>
      <c r="F184" s="37">
        <f t="shared" si="223"/>
        <v>6.8314500000000002E-3</v>
      </c>
      <c r="G184" s="38">
        <f t="shared" si="143"/>
        <v>9.5367042000000009</v>
      </c>
      <c r="H184" s="33">
        <f t="shared" ref="H184" si="229">D184+E184+F184+G184</f>
        <v>19.714805650000002</v>
      </c>
      <c r="I184" s="33">
        <f t="shared" si="224"/>
        <v>-39.337469451543903</v>
      </c>
      <c r="J184" s="33">
        <f>H184*I184/100</f>
        <v>-7.7553056500000022</v>
      </c>
      <c r="K184" s="33">
        <f>H184+J184</f>
        <v>11.9595</v>
      </c>
      <c r="L184" s="39">
        <f t="shared" si="226"/>
        <v>14.3514</v>
      </c>
      <c r="M184" s="43">
        <v>11.39</v>
      </c>
      <c r="N184" s="43">
        <v>13.66</v>
      </c>
      <c r="O184" s="9">
        <v>105</v>
      </c>
      <c r="P184" s="43">
        <f t="shared" si="227"/>
        <v>11.9595</v>
      </c>
      <c r="Q184" s="43">
        <f t="shared" si="228"/>
        <v>14.343</v>
      </c>
    </row>
    <row r="185" spans="1:17" ht="25.5" x14ac:dyDescent="0.25">
      <c r="A185" s="27" t="s">
        <v>132</v>
      </c>
      <c r="B185" s="28" t="s">
        <v>133</v>
      </c>
      <c r="C185" s="42"/>
      <c r="D185" s="36">
        <f>Зарплата!J185+Зарплата!K185</f>
        <v>0</v>
      </c>
      <c r="E185" s="27"/>
      <c r="F185" s="35"/>
      <c r="G185" s="38">
        <f t="shared" si="143"/>
        <v>0</v>
      </c>
      <c r="H185" s="33"/>
      <c r="I185" s="33"/>
      <c r="J185" s="33"/>
      <c r="K185" s="33"/>
      <c r="L185" s="34"/>
      <c r="M185" s="111"/>
      <c r="N185" s="111"/>
      <c r="O185" s="9">
        <v>105</v>
      </c>
    </row>
    <row r="186" spans="1:17" ht="25.5" x14ac:dyDescent="0.25">
      <c r="A186" s="27" t="s">
        <v>134</v>
      </c>
      <c r="B186" s="28" t="s">
        <v>135</v>
      </c>
      <c r="C186" s="42"/>
      <c r="D186" s="36">
        <f>Зарплата!J186+Зарплата!K186</f>
        <v>0</v>
      </c>
      <c r="E186" s="27"/>
      <c r="F186" s="35"/>
      <c r="G186" s="38">
        <f t="shared" si="143"/>
        <v>0</v>
      </c>
      <c r="H186" s="33"/>
      <c r="I186" s="33"/>
      <c r="J186" s="33"/>
      <c r="K186" s="33"/>
      <c r="L186" s="34"/>
      <c r="M186" s="111"/>
      <c r="N186" s="111"/>
      <c r="O186" s="9">
        <v>105</v>
      </c>
    </row>
    <row r="187" spans="1:17" ht="51" x14ac:dyDescent="0.25">
      <c r="A187" s="27" t="s">
        <v>136</v>
      </c>
      <c r="B187" s="28" t="s">
        <v>137</v>
      </c>
      <c r="C187" s="42"/>
      <c r="D187" s="36">
        <f>Зарплата!J187+Зарплата!K187</f>
        <v>0</v>
      </c>
      <c r="E187" s="27"/>
      <c r="F187" s="35"/>
      <c r="G187" s="38">
        <f t="shared" si="143"/>
        <v>0</v>
      </c>
      <c r="H187" s="33"/>
      <c r="I187" s="33"/>
      <c r="J187" s="33"/>
      <c r="K187" s="33"/>
      <c r="L187" s="34"/>
      <c r="M187" s="111"/>
      <c r="N187" s="111"/>
      <c r="O187" s="9">
        <v>105</v>
      </c>
    </row>
    <row r="188" spans="1:17" x14ac:dyDescent="0.25">
      <c r="A188" s="27"/>
      <c r="B188" s="28" t="s">
        <v>327</v>
      </c>
      <c r="C188" s="27" t="s">
        <v>364</v>
      </c>
      <c r="D188" s="36">
        <f>Зарплата!J188+Зарплата!K188</f>
        <v>11.441999999999998</v>
      </c>
      <c r="E188" s="37">
        <f t="shared" ref="E188:E189" si="230">D188*34/100</f>
        <v>3.8902799999999997</v>
      </c>
      <c r="F188" s="37">
        <f t="shared" ref="F188:F189" si="231">D188*0.09/100</f>
        <v>1.0297799999999999E-2</v>
      </c>
      <c r="G188" s="38">
        <f t="shared" si="143"/>
        <v>14.375728799999997</v>
      </c>
      <c r="H188" s="33">
        <f t="shared" ref="H188:H189" si="232">D188+E188+F188+G188</f>
        <v>29.718306599999995</v>
      </c>
      <c r="I188" s="33">
        <f t="shared" ref="I188:I189" si="233">P188/H188*100-100</f>
        <v>-85.51397945399755</v>
      </c>
      <c r="J188" s="33">
        <f t="shared" ref="J188:J189" si="234">H188*I188/100</f>
        <v>-25.413306599999991</v>
      </c>
      <c r="K188" s="33">
        <f t="shared" ref="K188:K189" si="235">H188+J188</f>
        <v>4.3050000000000033</v>
      </c>
      <c r="L188" s="39">
        <f t="shared" ref="L188:L189" si="236">K188*1.2</f>
        <v>5.1660000000000039</v>
      </c>
      <c r="M188" s="111">
        <v>4.0999999999999996</v>
      </c>
      <c r="N188" s="111">
        <v>4.92</v>
      </c>
      <c r="O188" s="9">
        <v>105</v>
      </c>
      <c r="P188" s="43">
        <f t="shared" ref="P188:P189" si="237">M188*O188/100</f>
        <v>4.3049999999999997</v>
      </c>
      <c r="Q188" s="43">
        <f t="shared" ref="Q188:Q189" si="238">N188*O188/100</f>
        <v>5.1660000000000004</v>
      </c>
    </row>
    <row r="189" spans="1:17" x14ac:dyDescent="0.25">
      <c r="A189" s="27"/>
      <c r="B189" s="28" t="s">
        <v>328</v>
      </c>
      <c r="C189" s="27" t="s">
        <v>364</v>
      </c>
      <c r="D189" s="36">
        <f>Зарплата!J189+Зарплата!K189</f>
        <v>3.7389999999999999</v>
      </c>
      <c r="E189" s="37">
        <f t="shared" si="230"/>
        <v>1.2712599999999998</v>
      </c>
      <c r="F189" s="37">
        <f t="shared" si="231"/>
        <v>3.3650999999999998E-3</v>
      </c>
      <c r="G189" s="38">
        <f t="shared" si="143"/>
        <v>4.6976795999999998</v>
      </c>
      <c r="H189" s="33">
        <f t="shared" si="232"/>
        <v>9.7113046999999995</v>
      </c>
      <c r="I189" s="33">
        <f t="shared" si="233"/>
        <v>-77.835110044482491</v>
      </c>
      <c r="J189" s="33">
        <f t="shared" si="234"/>
        <v>-7.5588046999999996</v>
      </c>
      <c r="K189" s="33">
        <f t="shared" si="235"/>
        <v>2.1524999999999999</v>
      </c>
      <c r="L189" s="39">
        <f t="shared" si="236"/>
        <v>2.5829999999999997</v>
      </c>
      <c r="M189" s="111">
        <v>2.0499999999999998</v>
      </c>
      <c r="N189" s="111">
        <v>2.46</v>
      </c>
      <c r="O189" s="9">
        <v>105</v>
      </c>
      <c r="P189" s="43">
        <f t="shared" si="237"/>
        <v>2.1524999999999999</v>
      </c>
      <c r="Q189" s="43">
        <f t="shared" si="238"/>
        <v>2.5830000000000002</v>
      </c>
    </row>
    <row r="190" spans="1:17" ht="25.5" x14ac:dyDescent="0.25">
      <c r="A190" s="27" t="s">
        <v>138</v>
      </c>
      <c r="B190" s="28" t="s">
        <v>139</v>
      </c>
      <c r="C190" s="42"/>
      <c r="D190" s="36">
        <f>Зарплата!J190+Зарплата!K190</f>
        <v>0</v>
      </c>
      <c r="E190" s="27"/>
      <c r="F190" s="35"/>
      <c r="G190" s="38">
        <f t="shared" si="143"/>
        <v>0</v>
      </c>
      <c r="H190" s="33"/>
      <c r="I190" s="33"/>
      <c r="J190" s="33"/>
      <c r="K190" s="33"/>
      <c r="L190" s="34"/>
      <c r="M190" s="111"/>
      <c r="N190" s="111"/>
      <c r="O190" s="9">
        <v>105</v>
      </c>
    </row>
    <row r="191" spans="1:17" ht="25.5" x14ac:dyDescent="0.25">
      <c r="A191" s="27" t="s">
        <v>140</v>
      </c>
      <c r="B191" s="28" t="s">
        <v>93</v>
      </c>
      <c r="C191" s="42"/>
      <c r="D191" s="36">
        <f>Зарплата!J191+Зарплата!K191</f>
        <v>0</v>
      </c>
      <c r="E191" s="27"/>
      <c r="F191" s="35"/>
      <c r="G191" s="38">
        <f t="shared" si="143"/>
        <v>0</v>
      </c>
      <c r="H191" s="33"/>
      <c r="I191" s="33"/>
      <c r="J191" s="33"/>
      <c r="K191" s="33"/>
      <c r="L191" s="34"/>
      <c r="M191" s="111"/>
      <c r="N191" s="111"/>
      <c r="O191" s="9">
        <v>105</v>
      </c>
    </row>
    <row r="192" spans="1:17" x14ac:dyDescent="0.25">
      <c r="A192" s="27"/>
      <c r="B192" s="28" t="s">
        <v>327</v>
      </c>
      <c r="C192" s="27" t="s">
        <v>364</v>
      </c>
      <c r="D192" s="36">
        <f>Зарплата!J192+Зарплата!K192</f>
        <v>0.87849999999999995</v>
      </c>
      <c r="E192" s="37">
        <f t="shared" ref="E192:E196" si="239">D192*34/100</f>
        <v>0.29869000000000001</v>
      </c>
      <c r="F192" s="37">
        <f>D192*0.09/100</f>
        <v>7.9064999999999995E-4</v>
      </c>
      <c r="G192" s="38">
        <f t="shared" si="143"/>
        <v>1.1037473999999998</v>
      </c>
      <c r="H192" s="33">
        <f t="shared" ref="H192:H193" si="240">D192+E192+F192+G192</f>
        <v>2.2817280499999999</v>
      </c>
      <c r="I192" s="33">
        <f t="shared" ref="I192" si="241">P192/H192*100-100</f>
        <v>-62.725619295428295</v>
      </c>
      <c r="J192" s="33">
        <f t="shared" ref="J192:J193" si="242">H192*I192/100</f>
        <v>-1.4312280499999996</v>
      </c>
      <c r="K192" s="33">
        <f t="shared" ref="K192:K193" si="243">H192+J192</f>
        <v>0.85050000000000026</v>
      </c>
      <c r="L192" s="39">
        <f t="shared" ref="L192:L196" si="244">K192*1.2</f>
        <v>1.0206000000000002</v>
      </c>
      <c r="M192" s="111">
        <v>0.81</v>
      </c>
      <c r="N192" s="111">
        <v>0.97</v>
      </c>
      <c r="O192" s="9">
        <v>105</v>
      </c>
      <c r="P192" s="43">
        <f t="shared" ref="P192:P193" si="245">M192*O192/100</f>
        <v>0.85050000000000014</v>
      </c>
      <c r="Q192" s="43">
        <f t="shared" ref="Q192:Q193" si="246">N192*O192/100</f>
        <v>1.0185</v>
      </c>
    </row>
    <row r="193" spans="1:17" x14ac:dyDescent="0.25">
      <c r="A193" s="27"/>
      <c r="B193" s="28" t="s">
        <v>328</v>
      </c>
      <c r="C193" s="29"/>
      <c r="D193" s="36">
        <f>Зарплата!J193+Зарплата!K193</f>
        <v>0</v>
      </c>
      <c r="E193" s="37">
        <f t="shared" si="239"/>
        <v>0</v>
      </c>
      <c r="F193" s="37">
        <f t="shared" ref="F193" si="247">D193*0.08/100</f>
        <v>0</v>
      </c>
      <c r="G193" s="38">
        <f t="shared" si="143"/>
        <v>0</v>
      </c>
      <c r="H193" s="33">
        <f t="shared" si="240"/>
        <v>0</v>
      </c>
      <c r="I193" s="33"/>
      <c r="J193" s="33">
        <f t="shared" si="242"/>
        <v>0</v>
      </c>
      <c r="K193" s="33">
        <f t="shared" si="243"/>
        <v>0</v>
      </c>
      <c r="L193" s="39">
        <f t="shared" si="244"/>
        <v>0</v>
      </c>
      <c r="M193" s="111">
        <v>0</v>
      </c>
      <c r="N193" s="111">
        <v>0</v>
      </c>
      <c r="O193" s="9">
        <v>105</v>
      </c>
      <c r="P193" s="43">
        <f t="shared" si="245"/>
        <v>0</v>
      </c>
      <c r="Q193" s="43">
        <f t="shared" si="246"/>
        <v>0</v>
      </c>
    </row>
    <row r="194" spans="1:17" ht="38.25" x14ac:dyDescent="0.25">
      <c r="A194" s="27" t="s">
        <v>141</v>
      </c>
      <c r="B194" s="28" t="s">
        <v>142</v>
      </c>
      <c r="C194" s="42"/>
      <c r="D194" s="36">
        <f>Зарплата!J194+Зарплата!K194</f>
        <v>0</v>
      </c>
      <c r="E194" s="27"/>
      <c r="F194" s="35"/>
      <c r="G194" s="38">
        <f t="shared" si="143"/>
        <v>0</v>
      </c>
      <c r="H194" s="33"/>
      <c r="I194" s="33"/>
      <c r="J194" s="33"/>
      <c r="K194" s="33"/>
      <c r="L194" s="34"/>
      <c r="M194" s="111"/>
      <c r="N194" s="111"/>
      <c r="O194" s="9">
        <v>105</v>
      </c>
    </row>
    <row r="195" spans="1:17" x14ac:dyDescent="0.25">
      <c r="A195" s="27"/>
      <c r="B195" s="28" t="s">
        <v>327</v>
      </c>
      <c r="C195" s="27" t="s">
        <v>364</v>
      </c>
      <c r="D195" s="36">
        <f>Зарплата!J195+Зарплата!K195</f>
        <v>1.7569999999999999</v>
      </c>
      <c r="E195" s="37">
        <f t="shared" si="239"/>
        <v>0.59738000000000002</v>
      </c>
      <c r="F195" s="37">
        <f t="shared" ref="F195:F196" si="248">D195*0.09/100</f>
        <v>1.5812999999999999E-3</v>
      </c>
      <c r="G195" s="38">
        <f t="shared" si="143"/>
        <v>2.2074947999999996</v>
      </c>
      <c r="H195" s="33">
        <f t="shared" ref="H195:H196" si="249">D195+E195+F195+G195</f>
        <v>4.5634560999999998</v>
      </c>
      <c r="I195" s="33">
        <f t="shared" ref="I195:I196" si="250">P195/H195*100-100</f>
        <v>-62.725619295428295</v>
      </c>
      <c r="J195" s="33">
        <f t="shared" ref="J195:J196" si="251">H195*I195/100</f>
        <v>-2.8624560999999993</v>
      </c>
      <c r="K195" s="33">
        <f t="shared" ref="K195:K196" si="252">H195+J195</f>
        <v>1.7010000000000005</v>
      </c>
      <c r="L195" s="39">
        <f t="shared" si="244"/>
        <v>2.0412000000000003</v>
      </c>
      <c r="M195" s="111">
        <v>1.62</v>
      </c>
      <c r="N195" s="111">
        <v>1.94</v>
      </c>
      <c r="O195" s="9">
        <v>105</v>
      </c>
      <c r="P195" s="43">
        <f t="shared" ref="P195:P196" si="253">M195*O195/100</f>
        <v>1.7010000000000003</v>
      </c>
      <c r="Q195" s="43">
        <f t="shared" ref="Q195:Q196" si="254">N195*O195/100</f>
        <v>2.0369999999999999</v>
      </c>
    </row>
    <row r="196" spans="1:17" x14ac:dyDescent="0.25">
      <c r="A196" s="27"/>
      <c r="B196" s="28" t="s">
        <v>328</v>
      </c>
      <c r="C196" s="27" t="s">
        <v>364</v>
      </c>
      <c r="D196" s="36">
        <f>Зарплата!J196+Зарплата!K196</f>
        <v>0.87849999999999995</v>
      </c>
      <c r="E196" s="37">
        <f t="shared" si="239"/>
        <v>0.29869000000000001</v>
      </c>
      <c r="F196" s="37">
        <f t="shared" si="248"/>
        <v>7.9064999999999995E-4</v>
      </c>
      <c r="G196" s="38">
        <f t="shared" si="143"/>
        <v>1.1037473999999998</v>
      </c>
      <c r="H196" s="33">
        <f t="shared" si="249"/>
        <v>2.2817280499999999</v>
      </c>
      <c r="I196" s="33">
        <f t="shared" si="250"/>
        <v>-62.725619295428295</v>
      </c>
      <c r="J196" s="33">
        <f t="shared" si="251"/>
        <v>-1.4312280499999996</v>
      </c>
      <c r="K196" s="33">
        <f t="shared" si="252"/>
        <v>0.85050000000000026</v>
      </c>
      <c r="L196" s="39">
        <f t="shared" si="244"/>
        <v>1.0206000000000002</v>
      </c>
      <c r="M196" s="111">
        <v>0.81</v>
      </c>
      <c r="N196" s="111">
        <v>0.97</v>
      </c>
      <c r="O196" s="9">
        <v>105</v>
      </c>
      <c r="P196" s="43">
        <f t="shared" si="253"/>
        <v>0.85050000000000014</v>
      </c>
      <c r="Q196" s="43">
        <f t="shared" si="254"/>
        <v>1.0185</v>
      </c>
    </row>
    <row r="197" spans="1:17" ht="51" x14ac:dyDescent="0.25">
      <c r="A197" s="27" t="s">
        <v>143</v>
      </c>
      <c r="B197" s="28" t="s">
        <v>144</v>
      </c>
      <c r="C197" s="42"/>
      <c r="D197" s="36">
        <f>Зарплата!J197+Зарплата!K197</f>
        <v>0</v>
      </c>
      <c r="E197" s="27"/>
      <c r="F197" s="35"/>
      <c r="G197" s="38">
        <f t="shared" si="143"/>
        <v>0</v>
      </c>
      <c r="H197" s="33"/>
      <c r="I197" s="33"/>
      <c r="J197" s="33"/>
      <c r="K197" s="33"/>
      <c r="L197" s="34"/>
      <c r="M197" s="111"/>
      <c r="N197" s="111"/>
      <c r="O197" s="9">
        <v>105</v>
      </c>
    </row>
    <row r="198" spans="1:17" ht="25.5" x14ac:dyDescent="0.25">
      <c r="A198" s="27" t="s">
        <v>145</v>
      </c>
      <c r="B198" s="28" t="s">
        <v>146</v>
      </c>
      <c r="C198" s="42"/>
      <c r="D198" s="36">
        <f>Зарплата!J198+Зарплата!K198</f>
        <v>0</v>
      </c>
      <c r="E198" s="27"/>
      <c r="F198" s="35"/>
      <c r="G198" s="38">
        <f t="shared" si="143"/>
        <v>0</v>
      </c>
      <c r="H198" s="33"/>
      <c r="I198" s="33"/>
      <c r="J198" s="33"/>
      <c r="K198" s="33"/>
      <c r="L198" s="34"/>
      <c r="M198" s="111"/>
      <c r="N198" s="111"/>
      <c r="O198" s="9">
        <v>105</v>
      </c>
    </row>
    <row r="199" spans="1:17" x14ac:dyDescent="0.25">
      <c r="A199" s="27"/>
      <c r="B199" s="28" t="s">
        <v>327</v>
      </c>
      <c r="C199" s="27" t="s">
        <v>364</v>
      </c>
      <c r="D199" s="36">
        <f>Зарплата!J199+Зарплата!K199</f>
        <v>9.91</v>
      </c>
      <c r="E199" s="37">
        <f t="shared" ref="E199:E206" si="255">D199*34/100</f>
        <v>3.3694000000000002</v>
      </c>
      <c r="F199" s="37">
        <f t="shared" ref="F199:F200" si="256">D199*0.09/100</f>
        <v>8.9189999999999998E-3</v>
      </c>
      <c r="G199" s="38">
        <f t="shared" si="143"/>
        <v>12.450924000000001</v>
      </c>
      <c r="H199" s="33">
        <f t="shared" ref="H199:H200" si="257">D199+E199+F199+G199</f>
        <v>25.739243000000002</v>
      </c>
      <c r="I199" s="33">
        <f t="shared" ref="I199:I200" si="258">P199/H199*100-100</f>
        <v>-90.37267723840985</v>
      </c>
      <c r="J199" s="33">
        <f t="shared" ref="J199:J200" si="259">H199*I199/100</f>
        <v>-23.261243000000004</v>
      </c>
      <c r="K199" s="33">
        <f t="shared" ref="K199:K200" si="260">H199+J199</f>
        <v>2.477999999999998</v>
      </c>
      <c r="L199" s="39">
        <f t="shared" ref="L199:L206" si="261">K199*1.2</f>
        <v>2.9735999999999976</v>
      </c>
      <c r="M199" s="111">
        <v>2.36</v>
      </c>
      <c r="N199" s="111">
        <v>2.83</v>
      </c>
      <c r="O199" s="9">
        <v>105</v>
      </c>
      <c r="P199" s="43">
        <f t="shared" ref="P199:P200" si="262">M199*O199/100</f>
        <v>2.4779999999999998</v>
      </c>
      <c r="Q199" s="43">
        <f t="shared" ref="Q199:Q200" si="263">N199*O199/100</f>
        <v>2.9715000000000003</v>
      </c>
    </row>
    <row r="200" spans="1:17" x14ac:dyDescent="0.25">
      <c r="A200" s="27"/>
      <c r="B200" s="28" t="s">
        <v>328</v>
      </c>
      <c r="C200" s="27" t="s">
        <v>364</v>
      </c>
      <c r="D200" s="36">
        <f>Зарплата!J200+Зарплата!K200</f>
        <v>4.4594999999999994</v>
      </c>
      <c r="E200" s="37">
        <f t="shared" si="255"/>
        <v>1.51623</v>
      </c>
      <c r="F200" s="37">
        <f t="shared" si="256"/>
        <v>4.0135499999999994E-3</v>
      </c>
      <c r="G200" s="38">
        <f t="shared" si="143"/>
        <v>5.6029157999999999</v>
      </c>
      <c r="H200" s="33">
        <f t="shared" si="257"/>
        <v>11.58265935</v>
      </c>
      <c r="I200" s="33">
        <f t="shared" si="258"/>
        <v>-89.66558573614617</v>
      </c>
      <c r="J200" s="33">
        <f t="shared" si="259"/>
        <v>-10.385659350000001</v>
      </c>
      <c r="K200" s="33">
        <f t="shared" si="260"/>
        <v>1.1969999999999992</v>
      </c>
      <c r="L200" s="39">
        <f t="shared" si="261"/>
        <v>1.436399999999999</v>
      </c>
      <c r="M200" s="111">
        <v>1.1399999999999999</v>
      </c>
      <c r="N200" s="111">
        <v>1.37</v>
      </c>
      <c r="O200" s="9">
        <v>105</v>
      </c>
      <c r="P200" s="43">
        <f t="shared" si="262"/>
        <v>1.1969999999999998</v>
      </c>
      <c r="Q200" s="43">
        <f t="shared" si="263"/>
        <v>1.4385000000000003</v>
      </c>
    </row>
    <row r="201" spans="1:17" ht="38.25" x14ac:dyDescent="0.25">
      <c r="A201" s="27" t="s">
        <v>147</v>
      </c>
      <c r="B201" s="28" t="s">
        <v>148</v>
      </c>
      <c r="C201" s="42"/>
      <c r="D201" s="36">
        <f>Зарплата!J201+Зарплата!K201</f>
        <v>0</v>
      </c>
      <c r="E201" s="27"/>
      <c r="F201" s="35"/>
      <c r="G201" s="38">
        <f t="shared" si="143"/>
        <v>0</v>
      </c>
      <c r="H201" s="33"/>
      <c r="I201" s="33"/>
      <c r="J201" s="33"/>
      <c r="K201" s="33"/>
      <c r="L201" s="34"/>
      <c r="M201" s="111"/>
      <c r="N201" s="111"/>
      <c r="O201" s="9">
        <v>105</v>
      </c>
    </row>
    <row r="202" spans="1:17" x14ac:dyDescent="0.25">
      <c r="A202" s="27"/>
      <c r="B202" s="28" t="s">
        <v>327</v>
      </c>
      <c r="C202" s="27" t="s">
        <v>364</v>
      </c>
      <c r="D202" s="36">
        <f>Зарплата!J202+Зарплата!K202</f>
        <v>8.9189999999999987</v>
      </c>
      <c r="E202" s="37">
        <f t="shared" si="255"/>
        <v>3.0324599999999999</v>
      </c>
      <c r="F202" s="37">
        <f t="shared" ref="F202:F203" si="264">D202*0.09/100</f>
        <v>8.0270999999999988E-3</v>
      </c>
      <c r="G202" s="38">
        <f t="shared" si="143"/>
        <v>11.2058316</v>
      </c>
      <c r="H202" s="33">
        <f t="shared" ref="H202:H203" si="265">D202+E202+F202+G202</f>
        <v>23.1653187</v>
      </c>
      <c r="I202" s="33">
        <f t="shared" ref="I202:I203" si="266">P202/H202*100-100</f>
        <v>-89.212321952643805</v>
      </c>
      <c r="J202" s="33">
        <f t="shared" ref="J202:J203" si="267">H202*I202/100</f>
        <v>-20.666318700000001</v>
      </c>
      <c r="K202" s="33">
        <f t="shared" ref="K202:K203" si="268">H202+J202</f>
        <v>2.4989999999999988</v>
      </c>
      <c r="L202" s="39">
        <f t="shared" si="261"/>
        <v>2.9987999999999984</v>
      </c>
      <c r="M202" s="111">
        <v>2.38</v>
      </c>
      <c r="N202" s="111">
        <v>2.86</v>
      </c>
      <c r="O202" s="9">
        <v>105</v>
      </c>
      <c r="P202" s="43">
        <f t="shared" ref="P202:P203" si="269">M202*O202/100</f>
        <v>2.4989999999999997</v>
      </c>
      <c r="Q202" s="43">
        <f t="shared" ref="Q202:Q203" si="270">N202*O202/100</f>
        <v>3.0030000000000001</v>
      </c>
    </row>
    <row r="203" spans="1:17" x14ac:dyDescent="0.25">
      <c r="A203" s="27"/>
      <c r="B203" s="28" t="s">
        <v>328</v>
      </c>
      <c r="C203" s="27" t="s">
        <v>364</v>
      </c>
      <c r="D203" s="36">
        <f>Зарплата!J203+Зарплата!K203</f>
        <v>4.9550000000000001</v>
      </c>
      <c r="E203" s="37">
        <f t="shared" si="255"/>
        <v>1.6847000000000001</v>
      </c>
      <c r="F203" s="37">
        <f t="shared" si="264"/>
        <v>4.4594999999999999E-3</v>
      </c>
      <c r="G203" s="38">
        <f t="shared" si="143"/>
        <v>6.2254620000000003</v>
      </c>
      <c r="H203" s="33">
        <f t="shared" si="265"/>
        <v>12.869621500000001</v>
      </c>
      <c r="I203" s="33">
        <f t="shared" si="266"/>
        <v>-90.291089757379424</v>
      </c>
      <c r="J203" s="33">
        <f t="shared" si="267"/>
        <v>-11.6201215</v>
      </c>
      <c r="K203" s="33">
        <f t="shared" si="268"/>
        <v>1.2495000000000012</v>
      </c>
      <c r="L203" s="39">
        <f t="shared" si="261"/>
        <v>1.4994000000000014</v>
      </c>
      <c r="M203" s="111">
        <v>1.19</v>
      </c>
      <c r="N203" s="111">
        <v>1.43</v>
      </c>
      <c r="O203" s="9">
        <v>105</v>
      </c>
      <c r="P203" s="43">
        <f t="shared" si="269"/>
        <v>1.2494999999999998</v>
      </c>
      <c r="Q203" s="43">
        <f t="shared" si="270"/>
        <v>1.5015000000000001</v>
      </c>
    </row>
    <row r="204" spans="1:17" ht="25.5" x14ac:dyDescent="0.25">
      <c r="A204" s="27" t="s">
        <v>149</v>
      </c>
      <c r="B204" s="28" t="s">
        <v>150</v>
      </c>
      <c r="C204" s="42"/>
      <c r="D204" s="36">
        <f>Зарплата!J204+Зарплата!K204</f>
        <v>0</v>
      </c>
      <c r="E204" s="27"/>
      <c r="F204" s="35"/>
      <c r="G204" s="38">
        <f t="shared" si="143"/>
        <v>0</v>
      </c>
      <c r="H204" s="33"/>
      <c r="I204" s="33"/>
      <c r="J204" s="33"/>
      <c r="K204" s="33"/>
      <c r="L204" s="34"/>
      <c r="M204" s="111"/>
      <c r="N204" s="111"/>
      <c r="O204" s="9">
        <v>105</v>
      </c>
    </row>
    <row r="205" spans="1:17" x14ac:dyDescent="0.25">
      <c r="A205" s="27"/>
      <c r="B205" s="28" t="s">
        <v>327</v>
      </c>
      <c r="C205" s="27" t="s">
        <v>364</v>
      </c>
      <c r="D205" s="36">
        <f>Зарплата!J205+Зарплата!K205</f>
        <v>5.2709999999999999</v>
      </c>
      <c r="E205" s="37">
        <f t="shared" si="255"/>
        <v>1.7921400000000001</v>
      </c>
      <c r="F205" s="37">
        <f t="shared" ref="F205:F206" si="271">D205*0.09/100</f>
        <v>4.7438999999999997E-3</v>
      </c>
      <c r="G205" s="38">
        <f t="shared" si="143"/>
        <v>6.6224843999999994</v>
      </c>
      <c r="H205" s="33">
        <f t="shared" ref="H205:H206" si="272">D205+E205+F205+G205</f>
        <v>13.690368299999999</v>
      </c>
      <c r="I205" s="33">
        <f t="shared" ref="I205:I206" si="273">P205/H205*100-100</f>
        <v>-62.725619295428302</v>
      </c>
      <c r="J205" s="33">
        <f t="shared" ref="J205:J206" si="274">H205*I205/100</f>
        <v>-8.5873682999999996</v>
      </c>
      <c r="K205" s="33">
        <f t="shared" ref="K205:K206" si="275">H205+J205</f>
        <v>5.1029999999999998</v>
      </c>
      <c r="L205" s="39">
        <f t="shared" si="261"/>
        <v>6.1235999999999997</v>
      </c>
      <c r="M205" s="111">
        <v>4.8600000000000003</v>
      </c>
      <c r="N205" s="111">
        <v>5.83</v>
      </c>
      <c r="O205" s="9">
        <v>105</v>
      </c>
      <c r="P205" s="43">
        <f t="shared" ref="P205:P206" si="276">M205*O205/100</f>
        <v>5.1029999999999998</v>
      </c>
      <c r="Q205" s="43">
        <f t="shared" ref="Q205:Q206" si="277">N205*O205/100</f>
        <v>6.1215000000000002</v>
      </c>
    </row>
    <row r="206" spans="1:17" x14ac:dyDescent="0.25">
      <c r="A206" s="27"/>
      <c r="B206" s="28" t="s">
        <v>328</v>
      </c>
      <c r="C206" s="27" t="s">
        <v>364</v>
      </c>
      <c r="D206" s="36">
        <f>Зарплата!J206+Зарплата!K206</f>
        <v>1.7569999999999999</v>
      </c>
      <c r="E206" s="37">
        <f t="shared" si="255"/>
        <v>0.59738000000000002</v>
      </c>
      <c r="F206" s="37">
        <f t="shared" si="271"/>
        <v>1.5812999999999999E-3</v>
      </c>
      <c r="G206" s="38">
        <f t="shared" si="143"/>
        <v>2.2074947999999996</v>
      </c>
      <c r="H206" s="33">
        <f t="shared" si="272"/>
        <v>4.5634560999999998</v>
      </c>
      <c r="I206" s="33">
        <f t="shared" si="273"/>
        <v>-62.725619295428295</v>
      </c>
      <c r="J206" s="33">
        <f t="shared" si="274"/>
        <v>-2.8624560999999993</v>
      </c>
      <c r="K206" s="33">
        <f t="shared" si="275"/>
        <v>1.7010000000000005</v>
      </c>
      <c r="L206" s="39">
        <f t="shared" si="261"/>
        <v>2.0412000000000003</v>
      </c>
      <c r="M206" s="111">
        <v>1.62</v>
      </c>
      <c r="N206" s="111">
        <v>1.95</v>
      </c>
      <c r="O206" s="9">
        <v>105</v>
      </c>
      <c r="P206" s="43">
        <f t="shared" si="276"/>
        <v>1.7010000000000003</v>
      </c>
      <c r="Q206" s="43">
        <f t="shared" si="277"/>
        <v>2.0474999999999999</v>
      </c>
    </row>
    <row r="207" spans="1:17" ht="25.5" x14ac:dyDescent="0.25">
      <c r="A207" s="27" t="s">
        <v>151</v>
      </c>
      <c r="B207" s="28" t="s">
        <v>152</v>
      </c>
      <c r="C207" s="42"/>
      <c r="D207" s="36">
        <f>Зарплата!J207+Зарплата!K207</f>
        <v>0</v>
      </c>
      <c r="E207" s="27"/>
      <c r="F207" s="35"/>
      <c r="G207" s="38">
        <f t="shared" si="143"/>
        <v>0</v>
      </c>
      <c r="H207" s="33"/>
      <c r="I207" s="33"/>
      <c r="J207" s="33"/>
      <c r="K207" s="33"/>
      <c r="L207" s="34"/>
      <c r="M207" s="111"/>
      <c r="N207" s="111"/>
      <c r="O207" s="9">
        <v>105</v>
      </c>
    </row>
    <row r="208" spans="1:17" x14ac:dyDescent="0.25">
      <c r="A208" s="27" t="s">
        <v>153</v>
      </c>
      <c r="B208" s="28" t="s">
        <v>154</v>
      </c>
      <c r="C208" s="42"/>
      <c r="D208" s="36">
        <f>Зарплата!J208+Зарплата!K208</f>
        <v>0</v>
      </c>
      <c r="E208" s="27"/>
      <c r="F208" s="35"/>
      <c r="G208" s="38">
        <f t="shared" si="143"/>
        <v>0</v>
      </c>
      <c r="H208" s="33"/>
      <c r="I208" s="33"/>
      <c r="J208" s="33"/>
      <c r="K208" s="33"/>
      <c r="L208" s="34"/>
      <c r="M208" s="111"/>
      <c r="N208" s="111"/>
      <c r="O208" s="9">
        <v>105</v>
      </c>
    </row>
    <row r="209" spans="1:17" ht="25.5" x14ac:dyDescent="0.25">
      <c r="A209" s="27" t="s">
        <v>155</v>
      </c>
      <c r="B209" s="28" t="s">
        <v>156</v>
      </c>
      <c r="C209" s="42"/>
      <c r="D209" s="36">
        <f>Зарплата!J209+Зарплата!K209</f>
        <v>0</v>
      </c>
      <c r="E209" s="27"/>
      <c r="F209" s="35"/>
      <c r="G209" s="38">
        <f t="shared" ref="G209:G272" si="278">D209*125.64/100</f>
        <v>0</v>
      </c>
      <c r="H209" s="33"/>
      <c r="I209" s="33"/>
      <c r="J209" s="33"/>
      <c r="K209" s="33"/>
      <c r="L209" s="34"/>
      <c r="M209" s="111"/>
      <c r="N209" s="111"/>
      <c r="O209" s="9">
        <v>105</v>
      </c>
    </row>
    <row r="210" spans="1:17" ht="51" x14ac:dyDescent="0.25">
      <c r="A210" s="27" t="s">
        <v>157</v>
      </c>
      <c r="B210" s="28" t="s">
        <v>158</v>
      </c>
      <c r="C210" s="42"/>
      <c r="D210" s="36">
        <f>Зарплата!J210+Зарплата!K210</f>
        <v>0</v>
      </c>
      <c r="E210" s="27"/>
      <c r="F210" s="27"/>
      <c r="G210" s="38">
        <f t="shared" si="278"/>
        <v>0</v>
      </c>
      <c r="H210" s="33"/>
      <c r="I210" s="33"/>
      <c r="J210" s="33"/>
      <c r="K210" s="33"/>
      <c r="L210" s="34"/>
      <c r="M210" s="111"/>
      <c r="N210" s="111"/>
      <c r="O210" s="9">
        <v>105</v>
      </c>
    </row>
    <row r="211" spans="1:17" x14ac:dyDescent="0.25">
      <c r="A211" s="27"/>
      <c r="B211" s="28" t="s">
        <v>327</v>
      </c>
      <c r="C211" s="27" t="s">
        <v>364</v>
      </c>
      <c r="D211" s="36">
        <f>Зарплата!J211+Зарплата!K211</f>
        <v>2.9729999999999999</v>
      </c>
      <c r="E211" s="37">
        <f t="shared" ref="E211:E215" si="279">D211*34/100</f>
        <v>1.0108199999999998</v>
      </c>
      <c r="F211" s="37">
        <f t="shared" ref="F211:F212" si="280">D211*0.09/100</f>
        <v>2.6756999999999996E-3</v>
      </c>
      <c r="G211" s="38">
        <f t="shared" si="278"/>
        <v>3.7352772000000001</v>
      </c>
      <c r="H211" s="33">
        <f t="shared" ref="H211:H212" si="281">D211+E211+F211+G211</f>
        <v>7.7217728999999995</v>
      </c>
      <c r="I211" s="33">
        <f t="shared" ref="I211:I212" si="282">P211/H211*100-100</f>
        <v>-40.169180577688302</v>
      </c>
      <c r="J211" s="33">
        <f t="shared" ref="J211:J212" si="283">H211*I211/100</f>
        <v>-3.1017728999999985</v>
      </c>
      <c r="K211" s="33">
        <f t="shared" ref="K211:K212" si="284">H211+J211</f>
        <v>4.620000000000001</v>
      </c>
      <c r="L211" s="39">
        <f t="shared" ref="L211:L215" si="285">K211*1.2</f>
        <v>5.5440000000000014</v>
      </c>
      <c r="M211" s="111">
        <v>4.4000000000000004</v>
      </c>
      <c r="N211" s="111">
        <v>5.28</v>
      </c>
      <c r="O211" s="9">
        <v>105</v>
      </c>
      <c r="P211" s="43">
        <f t="shared" ref="P211:P212" si="286">M211*O211/100</f>
        <v>4.620000000000001</v>
      </c>
      <c r="Q211" s="43">
        <f t="shared" ref="Q211:Q212" si="287">N211*O211/100</f>
        <v>5.5439999999999996</v>
      </c>
    </row>
    <row r="212" spans="1:17" x14ac:dyDescent="0.25">
      <c r="A212" s="27"/>
      <c r="B212" s="28" t="s">
        <v>328</v>
      </c>
      <c r="C212" s="27" t="s">
        <v>364</v>
      </c>
      <c r="D212" s="36">
        <f>Зарплата!J212+Зарплата!K212</f>
        <v>2.9729999999999999</v>
      </c>
      <c r="E212" s="37">
        <f t="shared" si="279"/>
        <v>1.0108199999999998</v>
      </c>
      <c r="F212" s="37">
        <f t="shared" si="280"/>
        <v>2.6756999999999996E-3</v>
      </c>
      <c r="G212" s="38">
        <f t="shared" si="278"/>
        <v>3.7352772000000001</v>
      </c>
      <c r="H212" s="33">
        <f t="shared" si="281"/>
        <v>7.7217728999999995</v>
      </c>
      <c r="I212" s="33">
        <f t="shared" si="282"/>
        <v>-40.169180577688302</v>
      </c>
      <c r="J212" s="33">
        <f t="shared" si="283"/>
        <v>-3.1017728999999985</v>
      </c>
      <c r="K212" s="33">
        <f t="shared" si="284"/>
        <v>4.620000000000001</v>
      </c>
      <c r="L212" s="39">
        <f t="shared" si="285"/>
        <v>5.5440000000000014</v>
      </c>
      <c r="M212" s="111">
        <v>4.4000000000000004</v>
      </c>
      <c r="N212" s="111">
        <v>5.28</v>
      </c>
      <c r="O212" s="9">
        <v>105</v>
      </c>
      <c r="P212" s="43">
        <f t="shared" si="286"/>
        <v>4.620000000000001</v>
      </c>
      <c r="Q212" s="43">
        <f t="shared" si="287"/>
        <v>5.5439999999999996</v>
      </c>
    </row>
    <row r="213" spans="1:17" ht="38.25" x14ac:dyDescent="0.25">
      <c r="A213" s="27" t="s">
        <v>159</v>
      </c>
      <c r="B213" s="28" t="s">
        <v>160</v>
      </c>
      <c r="C213" s="42"/>
      <c r="D213" s="36">
        <f>Зарплата!J213+Зарплата!K213</f>
        <v>0</v>
      </c>
      <c r="E213" s="27"/>
      <c r="F213" s="35"/>
      <c r="G213" s="38">
        <f t="shared" si="278"/>
        <v>0</v>
      </c>
      <c r="H213" s="33"/>
      <c r="I213" s="33"/>
      <c r="J213" s="33"/>
      <c r="K213" s="33"/>
      <c r="L213" s="34"/>
      <c r="M213" s="111"/>
      <c r="N213" s="111"/>
      <c r="O213" s="9">
        <v>105</v>
      </c>
    </row>
    <row r="214" spans="1:17" x14ac:dyDescent="0.25">
      <c r="A214" s="27"/>
      <c r="B214" s="28" t="s">
        <v>327</v>
      </c>
      <c r="C214" s="27" t="s">
        <v>364</v>
      </c>
      <c r="D214" s="36">
        <f>Зарплата!J214+Зарплата!K214</f>
        <v>2.9729999999999999</v>
      </c>
      <c r="E214" s="37">
        <f t="shared" si="279"/>
        <v>1.0108199999999998</v>
      </c>
      <c r="F214" s="37">
        <f t="shared" ref="F214:F215" si="288">D214*0.09/100</f>
        <v>2.6756999999999996E-3</v>
      </c>
      <c r="G214" s="38">
        <f t="shared" si="278"/>
        <v>3.7352772000000001</v>
      </c>
      <c r="H214" s="33">
        <f t="shared" ref="H214:H215" si="289">D214+E214+F214+G214</f>
        <v>7.7217728999999995</v>
      </c>
      <c r="I214" s="33">
        <f t="shared" ref="I214:I215" si="290">P214/H214*100-100</f>
        <v>-40.169180577688302</v>
      </c>
      <c r="J214" s="33">
        <f t="shared" ref="J214:J215" si="291">H214*I214/100</f>
        <v>-3.1017728999999985</v>
      </c>
      <c r="K214" s="33">
        <f t="shared" ref="K214:K215" si="292">H214+J214</f>
        <v>4.620000000000001</v>
      </c>
      <c r="L214" s="39">
        <f t="shared" si="285"/>
        <v>5.5440000000000014</v>
      </c>
      <c r="M214" s="111">
        <v>4.4000000000000004</v>
      </c>
      <c r="N214" s="111">
        <v>5.28</v>
      </c>
      <c r="O214" s="9">
        <v>105</v>
      </c>
      <c r="P214" s="43">
        <f t="shared" ref="P214:P215" si="293">M214*O214/100</f>
        <v>4.620000000000001</v>
      </c>
      <c r="Q214" s="43">
        <f t="shared" ref="Q214:Q215" si="294">N214*O214/100</f>
        <v>5.5439999999999996</v>
      </c>
    </row>
    <row r="215" spans="1:17" x14ac:dyDescent="0.25">
      <c r="A215" s="27"/>
      <c r="B215" s="28" t="s">
        <v>328</v>
      </c>
      <c r="C215" s="27" t="s">
        <v>364</v>
      </c>
      <c r="D215" s="36">
        <f>Зарплата!J215+Зарплата!K215</f>
        <v>2.9729999999999999</v>
      </c>
      <c r="E215" s="37">
        <f t="shared" si="279"/>
        <v>1.0108199999999998</v>
      </c>
      <c r="F215" s="37">
        <f t="shared" si="288"/>
        <v>2.6756999999999996E-3</v>
      </c>
      <c r="G215" s="38">
        <f t="shared" si="278"/>
        <v>3.7352772000000001</v>
      </c>
      <c r="H215" s="33">
        <f t="shared" si="289"/>
        <v>7.7217728999999995</v>
      </c>
      <c r="I215" s="33">
        <f t="shared" si="290"/>
        <v>-40.169180577688302</v>
      </c>
      <c r="J215" s="33">
        <f t="shared" si="291"/>
        <v>-3.1017728999999985</v>
      </c>
      <c r="K215" s="33">
        <f t="shared" si="292"/>
        <v>4.620000000000001</v>
      </c>
      <c r="L215" s="39">
        <f t="shared" si="285"/>
        <v>5.5440000000000014</v>
      </c>
      <c r="M215" s="111">
        <v>4.4000000000000004</v>
      </c>
      <c r="N215" s="111">
        <v>5.28</v>
      </c>
      <c r="O215" s="9">
        <v>105</v>
      </c>
      <c r="P215" s="43">
        <f t="shared" si="293"/>
        <v>4.620000000000001</v>
      </c>
      <c r="Q215" s="43">
        <f t="shared" si="294"/>
        <v>5.5439999999999996</v>
      </c>
    </row>
    <row r="216" spans="1:17" ht="25.5" x14ac:dyDescent="0.25">
      <c r="A216" s="27" t="s">
        <v>161</v>
      </c>
      <c r="B216" s="28" t="s">
        <v>162</v>
      </c>
      <c r="C216" s="42"/>
      <c r="D216" s="36">
        <f>Зарплата!J216+Зарплата!K216</f>
        <v>0</v>
      </c>
      <c r="E216" s="27"/>
      <c r="F216" s="35"/>
      <c r="G216" s="38">
        <f t="shared" si="278"/>
        <v>0</v>
      </c>
      <c r="H216" s="33"/>
      <c r="I216" s="33"/>
      <c r="J216" s="33"/>
      <c r="K216" s="33"/>
      <c r="L216" s="34"/>
      <c r="M216" s="111"/>
      <c r="N216" s="111"/>
      <c r="O216" s="9">
        <v>105</v>
      </c>
    </row>
    <row r="217" spans="1:17" ht="38.25" x14ac:dyDescent="0.25">
      <c r="A217" s="27" t="s">
        <v>163</v>
      </c>
      <c r="B217" s="28" t="s">
        <v>164</v>
      </c>
      <c r="C217" s="42"/>
      <c r="D217" s="36">
        <f>Зарплата!J217+Зарплата!K217</f>
        <v>0</v>
      </c>
      <c r="E217" s="27"/>
      <c r="F217" s="35"/>
      <c r="G217" s="38">
        <f t="shared" si="278"/>
        <v>0</v>
      </c>
      <c r="H217" s="33"/>
      <c r="I217" s="33"/>
      <c r="J217" s="33"/>
      <c r="K217" s="33"/>
      <c r="L217" s="34"/>
      <c r="M217" s="111"/>
      <c r="N217" s="111"/>
      <c r="O217" s="9">
        <v>105</v>
      </c>
    </row>
    <row r="218" spans="1:17" x14ac:dyDescent="0.25">
      <c r="A218" s="27"/>
      <c r="B218" s="28" t="s">
        <v>327</v>
      </c>
      <c r="C218" s="27" t="s">
        <v>364</v>
      </c>
      <c r="D218" s="36">
        <f>Зарплата!J218+Зарплата!K218</f>
        <v>14.848799999999999</v>
      </c>
      <c r="E218" s="37">
        <f t="shared" ref="E218:E225" si="295">D218*34/100</f>
        <v>5.0485920000000002</v>
      </c>
      <c r="F218" s="37">
        <f t="shared" ref="F218:F219" si="296">D218*0.09/100</f>
        <v>1.3363919999999998E-2</v>
      </c>
      <c r="G218" s="38">
        <f t="shared" si="278"/>
        <v>18.656032319999998</v>
      </c>
      <c r="H218" s="33">
        <f t="shared" ref="H218:H219" si="297">D218+E218+F218+G218</f>
        <v>38.566788239999994</v>
      </c>
      <c r="I218" s="33">
        <f t="shared" ref="I218:I219" si="298">P218/H218*100-100</f>
        <v>-91.505644754202635</v>
      </c>
      <c r="J218" s="33">
        <f t="shared" ref="J218:J219" si="299">H218*I218/100</f>
        <v>-35.290788239999991</v>
      </c>
      <c r="K218" s="33">
        <f t="shared" ref="K218:K219" si="300">H218+J218</f>
        <v>3.2760000000000034</v>
      </c>
      <c r="L218" s="39">
        <f t="shared" ref="L218:L225" si="301">K218*1.2</f>
        <v>3.931200000000004</v>
      </c>
      <c r="M218" s="111">
        <v>3.12</v>
      </c>
      <c r="N218" s="111">
        <v>3.75</v>
      </c>
      <c r="O218" s="9">
        <v>105</v>
      </c>
      <c r="P218" s="43">
        <f t="shared" ref="P218:P219" si="302">M218*O218/100</f>
        <v>3.2760000000000002</v>
      </c>
      <c r="Q218" s="43">
        <f t="shared" ref="Q218:Q219" si="303">N218*O218/100</f>
        <v>3.9375</v>
      </c>
    </row>
    <row r="219" spans="1:17" x14ac:dyDescent="0.25">
      <c r="A219" s="27"/>
      <c r="B219" s="28" t="s">
        <v>328</v>
      </c>
      <c r="C219" s="27" t="s">
        <v>364</v>
      </c>
      <c r="D219" s="36">
        <f>Зарплата!J219+Зарплата!K219</f>
        <v>9.5777999999999999</v>
      </c>
      <c r="E219" s="37">
        <f t="shared" si="295"/>
        <v>3.2564519999999999</v>
      </c>
      <c r="F219" s="37">
        <f t="shared" si="296"/>
        <v>8.6200199999999991E-3</v>
      </c>
      <c r="G219" s="38">
        <f t="shared" si="278"/>
        <v>12.03354792</v>
      </c>
      <c r="H219" s="33">
        <f t="shared" si="297"/>
        <v>24.876419939999998</v>
      </c>
      <c r="I219" s="33">
        <f t="shared" si="298"/>
        <v>-93.457659888660004</v>
      </c>
      <c r="J219" s="33">
        <f t="shared" si="299"/>
        <v>-23.248919939999997</v>
      </c>
      <c r="K219" s="33">
        <f t="shared" si="300"/>
        <v>1.6275000000000013</v>
      </c>
      <c r="L219" s="39">
        <f t="shared" si="301"/>
        <v>1.9530000000000014</v>
      </c>
      <c r="M219" s="111">
        <v>1.55</v>
      </c>
      <c r="N219" s="111">
        <v>1.86</v>
      </c>
      <c r="O219" s="9">
        <v>105</v>
      </c>
      <c r="P219" s="43">
        <f t="shared" si="302"/>
        <v>1.6274999999999999</v>
      </c>
      <c r="Q219" s="43">
        <f t="shared" si="303"/>
        <v>1.9530000000000001</v>
      </c>
    </row>
    <row r="220" spans="1:17" ht="25.5" x14ac:dyDescent="0.25">
      <c r="A220" s="27" t="s">
        <v>165</v>
      </c>
      <c r="B220" s="28" t="s">
        <v>166</v>
      </c>
      <c r="C220" s="42"/>
      <c r="D220" s="36">
        <f>Зарплата!J220+Зарплата!K220</f>
        <v>0</v>
      </c>
      <c r="E220" s="27"/>
      <c r="F220" s="35"/>
      <c r="G220" s="38">
        <f t="shared" si="278"/>
        <v>0</v>
      </c>
      <c r="H220" s="33"/>
      <c r="I220" s="33"/>
      <c r="J220" s="33"/>
      <c r="K220" s="33"/>
      <c r="L220" s="34"/>
      <c r="M220" s="111"/>
      <c r="N220" s="111"/>
      <c r="O220" s="9">
        <v>105</v>
      </c>
    </row>
    <row r="221" spans="1:17" x14ac:dyDescent="0.25">
      <c r="A221" s="27"/>
      <c r="B221" s="28" t="s">
        <v>327</v>
      </c>
      <c r="C221" s="27" t="s">
        <v>364</v>
      </c>
      <c r="D221" s="36">
        <f>Зарплата!J221+Зарплата!K221</f>
        <v>14.848799999999999</v>
      </c>
      <c r="E221" s="37">
        <f t="shared" si="295"/>
        <v>5.0485920000000002</v>
      </c>
      <c r="F221" s="37">
        <f t="shared" ref="F221:F222" si="304">D221*0.09/100</f>
        <v>1.3363919999999998E-2</v>
      </c>
      <c r="G221" s="38">
        <f t="shared" si="278"/>
        <v>18.656032319999998</v>
      </c>
      <c r="H221" s="33">
        <f t="shared" ref="H221:H222" si="305">D221+E221+F221+G221</f>
        <v>38.566788239999994</v>
      </c>
      <c r="I221" s="33">
        <f t="shared" ref="I221:I222" si="306">P221/H221*100-100</f>
        <v>-93.7653610535654</v>
      </c>
      <c r="J221" s="33">
        <f t="shared" ref="J221:J222" si="307">H221*I221/100</f>
        <v>-36.162288239999995</v>
      </c>
      <c r="K221" s="33">
        <f t="shared" ref="K221:K222" si="308">H221+J221</f>
        <v>2.4044999999999987</v>
      </c>
      <c r="L221" s="39">
        <f t="shared" si="301"/>
        <v>2.8853999999999984</v>
      </c>
      <c r="M221" s="111">
        <v>2.29</v>
      </c>
      <c r="N221" s="111">
        <v>2.75</v>
      </c>
      <c r="O221" s="9">
        <v>105</v>
      </c>
      <c r="P221" s="43">
        <f t="shared" ref="P221:P222" si="309">M221*O221/100</f>
        <v>2.4045000000000001</v>
      </c>
      <c r="Q221" s="43">
        <f t="shared" ref="Q221:Q222" si="310">N221*O221/100</f>
        <v>2.8875000000000002</v>
      </c>
    </row>
    <row r="222" spans="1:17" x14ac:dyDescent="0.25">
      <c r="A222" s="27"/>
      <c r="B222" s="28" t="s">
        <v>328</v>
      </c>
      <c r="C222" s="27" t="s">
        <v>364</v>
      </c>
      <c r="D222" s="36">
        <f>Зарплата!J222+Зарплата!K222</f>
        <v>9.5777999999999999</v>
      </c>
      <c r="E222" s="37">
        <f t="shared" si="295"/>
        <v>3.2564519999999999</v>
      </c>
      <c r="F222" s="37">
        <f t="shared" si="304"/>
        <v>8.6200199999999991E-3</v>
      </c>
      <c r="G222" s="38">
        <f t="shared" si="278"/>
        <v>12.03354792</v>
      </c>
      <c r="H222" s="33">
        <f t="shared" si="305"/>
        <v>24.876419939999998</v>
      </c>
      <c r="I222" s="33">
        <f t="shared" si="306"/>
        <v>-95.188214369724136</v>
      </c>
      <c r="J222" s="33">
        <f t="shared" si="307"/>
        <v>-23.679419939999999</v>
      </c>
      <c r="K222" s="33">
        <f t="shared" si="308"/>
        <v>1.1969999999999992</v>
      </c>
      <c r="L222" s="39">
        <f t="shared" si="301"/>
        <v>1.436399999999999</v>
      </c>
      <c r="M222" s="111">
        <v>1.1399999999999999</v>
      </c>
      <c r="N222" s="111">
        <v>1.37</v>
      </c>
      <c r="O222" s="9">
        <v>105</v>
      </c>
      <c r="P222" s="43">
        <f t="shared" si="309"/>
        <v>1.1969999999999998</v>
      </c>
      <c r="Q222" s="43">
        <f t="shared" si="310"/>
        <v>1.4385000000000003</v>
      </c>
    </row>
    <row r="223" spans="1:17" ht="51" x14ac:dyDescent="0.25">
      <c r="A223" s="27" t="s">
        <v>167</v>
      </c>
      <c r="B223" s="28" t="s">
        <v>168</v>
      </c>
      <c r="C223" s="42"/>
      <c r="D223" s="36">
        <f>Зарплата!J223+Зарплата!K223</f>
        <v>0</v>
      </c>
      <c r="E223" s="27"/>
      <c r="F223" s="35"/>
      <c r="G223" s="38">
        <f t="shared" si="278"/>
        <v>0</v>
      </c>
      <c r="H223" s="33"/>
      <c r="I223" s="33"/>
      <c r="J223" s="33"/>
      <c r="K223" s="33"/>
      <c r="L223" s="34"/>
      <c r="M223" s="111"/>
      <c r="N223" s="111"/>
      <c r="O223" s="9">
        <v>105</v>
      </c>
    </row>
    <row r="224" spans="1:17" x14ac:dyDescent="0.25">
      <c r="A224" s="27"/>
      <c r="B224" s="28" t="s">
        <v>327</v>
      </c>
      <c r="C224" s="27" t="s">
        <v>364</v>
      </c>
      <c r="D224" s="36">
        <f>Зарплата!J224+Зарплата!K224</f>
        <v>8.2439999999999998</v>
      </c>
      <c r="E224" s="37">
        <f t="shared" si="295"/>
        <v>2.8029600000000001</v>
      </c>
      <c r="F224" s="37">
        <f t="shared" ref="F224:F225" si="311">D224*0.09/100</f>
        <v>7.4195999999999993E-3</v>
      </c>
      <c r="G224" s="38">
        <f t="shared" si="278"/>
        <v>10.357761599999998</v>
      </c>
      <c r="H224" s="33">
        <f t="shared" ref="H224:H225" si="312">D224+E224+F224+G224</f>
        <v>21.412141200000001</v>
      </c>
      <c r="I224" s="33">
        <f t="shared" ref="I224:I225" si="313">P224/H224*100-100</f>
        <v>-57.925739813447521</v>
      </c>
      <c r="J224" s="33">
        <f t="shared" ref="J224:J225" si="314">H224*I224/100</f>
        <v>-12.4031412</v>
      </c>
      <c r="K224" s="33">
        <f t="shared" ref="K224:K225" si="315">H224+J224</f>
        <v>9.0090000000000003</v>
      </c>
      <c r="L224" s="39">
        <f t="shared" si="301"/>
        <v>10.8108</v>
      </c>
      <c r="M224" s="111">
        <v>8.58</v>
      </c>
      <c r="N224" s="111">
        <v>10.3</v>
      </c>
      <c r="O224" s="9">
        <v>105</v>
      </c>
      <c r="P224" s="43">
        <f t="shared" ref="P224:P225" si="316">M224*O224/100</f>
        <v>9.0090000000000003</v>
      </c>
      <c r="Q224" s="43">
        <f t="shared" ref="Q224:Q225" si="317">N224*O224/100</f>
        <v>10.815</v>
      </c>
    </row>
    <row r="225" spans="1:17" x14ac:dyDescent="0.25">
      <c r="A225" s="27"/>
      <c r="B225" s="28" t="s">
        <v>328</v>
      </c>
      <c r="C225" s="27" t="s">
        <v>364</v>
      </c>
      <c r="D225" s="36">
        <f>Зарплата!J225+Зарплата!K225</f>
        <v>5.0004999999999997</v>
      </c>
      <c r="E225" s="37">
        <f t="shared" si="295"/>
        <v>1.70017</v>
      </c>
      <c r="F225" s="37">
        <f t="shared" si="311"/>
        <v>4.5004499999999996E-3</v>
      </c>
      <c r="G225" s="38">
        <f t="shared" si="278"/>
        <v>6.2826281999999996</v>
      </c>
      <c r="H225" s="33">
        <f t="shared" si="312"/>
        <v>12.987798649999998</v>
      </c>
      <c r="I225" s="33">
        <f t="shared" si="313"/>
        <v>-58.849839422171826</v>
      </c>
      <c r="J225" s="33">
        <f t="shared" si="314"/>
        <v>-7.6432986499999993</v>
      </c>
      <c r="K225" s="33">
        <f t="shared" si="315"/>
        <v>5.3444999999999991</v>
      </c>
      <c r="L225" s="39">
        <f t="shared" si="301"/>
        <v>6.4133999999999984</v>
      </c>
      <c r="M225" s="111">
        <v>5.09</v>
      </c>
      <c r="N225" s="111">
        <v>6.11</v>
      </c>
      <c r="O225" s="9">
        <v>105</v>
      </c>
      <c r="P225" s="43">
        <f t="shared" si="316"/>
        <v>5.3444999999999991</v>
      </c>
      <c r="Q225" s="43">
        <f t="shared" si="317"/>
        <v>6.4155000000000006</v>
      </c>
    </row>
    <row r="226" spans="1:17" x14ac:dyDescent="0.25">
      <c r="A226" s="27" t="s">
        <v>169</v>
      </c>
      <c r="B226" s="28" t="s">
        <v>170</v>
      </c>
      <c r="C226" s="42"/>
      <c r="D226" s="36">
        <f>Зарплата!J226+Зарплата!K226</f>
        <v>0</v>
      </c>
      <c r="E226" s="27"/>
      <c r="F226" s="35"/>
      <c r="G226" s="38">
        <f t="shared" si="278"/>
        <v>0</v>
      </c>
      <c r="H226" s="33"/>
      <c r="I226" s="33"/>
      <c r="J226" s="33"/>
      <c r="K226" s="33"/>
      <c r="L226" s="34"/>
      <c r="M226" s="111"/>
      <c r="N226" s="111"/>
      <c r="O226" s="9">
        <v>105</v>
      </c>
    </row>
    <row r="227" spans="1:17" ht="51" customHeight="1" x14ac:dyDescent="0.25">
      <c r="A227" s="27" t="s">
        <v>171</v>
      </c>
      <c r="B227" s="28" t="s">
        <v>172</v>
      </c>
      <c r="C227" s="42"/>
      <c r="D227" s="36">
        <f>Зарплата!J227+Зарплата!K227</f>
        <v>0</v>
      </c>
      <c r="E227" s="27"/>
      <c r="F227" s="35"/>
      <c r="G227" s="38">
        <f t="shared" si="278"/>
        <v>0</v>
      </c>
      <c r="H227" s="33"/>
      <c r="I227" s="33"/>
      <c r="J227" s="33"/>
      <c r="K227" s="33"/>
      <c r="L227" s="34"/>
      <c r="M227" s="111"/>
      <c r="N227" s="111"/>
      <c r="O227" s="9">
        <v>105</v>
      </c>
    </row>
    <row r="228" spans="1:17" x14ac:dyDescent="0.25">
      <c r="A228" s="27"/>
      <c r="B228" s="28" t="s">
        <v>327</v>
      </c>
      <c r="C228" s="27" t="s">
        <v>364</v>
      </c>
      <c r="D228" s="36">
        <f>Зарплата!J228+Зарплата!K228</f>
        <v>1.4864999999999999</v>
      </c>
      <c r="E228" s="37">
        <f t="shared" ref="E228:E232" si="318">D228*34/100</f>
        <v>0.50540999999999991</v>
      </c>
      <c r="F228" s="37">
        <f t="shared" ref="F228:F229" si="319">D228*0.09/100</f>
        <v>1.3378499999999998E-3</v>
      </c>
      <c r="G228" s="38">
        <f t="shared" si="278"/>
        <v>1.8676386</v>
      </c>
      <c r="H228" s="33">
        <f t="shared" ref="H228:H229" si="320">D228+E228+F228+G228</f>
        <v>3.8608864499999997</v>
      </c>
      <c r="I228" s="33">
        <f t="shared" ref="I228:I229" si="321">P228/H228*100-100</f>
        <v>-49.41576176113648</v>
      </c>
      <c r="J228" s="33">
        <f t="shared" ref="J228:J229" si="322">H228*I228/100</f>
        <v>-1.9078864499999995</v>
      </c>
      <c r="K228" s="33">
        <f t="shared" ref="K228:K229" si="323">H228+J228</f>
        <v>1.9530000000000003</v>
      </c>
      <c r="L228" s="39">
        <f t="shared" ref="L228:L232" si="324">K228*1.2</f>
        <v>2.3436000000000003</v>
      </c>
      <c r="M228" s="111">
        <v>1.86</v>
      </c>
      <c r="N228" s="111">
        <v>2.23</v>
      </c>
      <c r="O228" s="9">
        <v>105</v>
      </c>
      <c r="P228" s="43">
        <f t="shared" ref="P228:P229" si="325">M228*O228/100</f>
        <v>1.9530000000000001</v>
      </c>
      <c r="Q228" s="43">
        <f t="shared" ref="Q228:Q229" si="326">N228*O228/100</f>
        <v>2.3414999999999999</v>
      </c>
    </row>
    <row r="229" spans="1:17" x14ac:dyDescent="0.25">
      <c r="A229" s="27"/>
      <c r="B229" s="28" t="s">
        <v>328</v>
      </c>
      <c r="C229" s="27" t="s">
        <v>364</v>
      </c>
      <c r="D229" s="36">
        <f>Зарплата!J229+Зарплата!K229</f>
        <v>0.19819999999999999</v>
      </c>
      <c r="E229" s="37">
        <f t="shared" si="318"/>
        <v>6.738799999999999E-2</v>
      </c>
      <c r="F229" s="37">
        <f t="shared" si="319"/>
        <v>1.7838000000000001E-4</v>
      </c>
      <c r="G229" s="38">
        <f t="shared" si="278"/>
        <v>0.24901847999999999</v>
      </c>
      <c r="H229" s="33">
        <f t="shared" si="320"/>
        <v>0.51478486000000001</v>
      </c>
      <c r="I229" s="33">
        <f t="shared" si="321"/>
        <v>-49.007824355984361</v>
      </c>
      <c r="J229" s="33">
        <f t="shared" si="322"/>
        <v>-0.25228486</v>
      </c>
      <c r="K229" s="33">
        <f t="shared" si="323"/>
        <v>0.26250000000000001</v>
      </c>
      <c r="L229" s="39">
        <f t="shared" si="324"/>
        <v>0.315</v>
      </c>
      <c r="M229" s="111">
        <v>0.25</v>
      </c>
      <c r="N229" s="111">
        <v>0.3</v>
      </c>
      <c r="O229" s="9">
        <v>105</v>
      </c>
      <c r="P229" s="43">
        <f t="shared" si="325"/>
        <v>0.26250000000000001</v>
      </c>
      <c r="Q229" s="43">
        <f t="shared" si="326"/>
        <v>0.315</v>
      </c>
    </row>
    <row r="230" spans="1:17" ht="25.5" x14ac:dyDescent="0.25">
      <c r="A230" s="27" t="s">
        <v>173</v>
      </c>
      <c r="B230" s="28" t="s">
        <v>174</v>
      </c>
      <c r="C230" s="42"/>
      <c r="D230" s="36">
        <f>Зарплата!J230+Зарплата!K230</f>
        <v>0</v>
      </c>
      <c r="E230" s="27"/>
      <c r="F230" s="35"/>
      <c r="G230" s="38">
        <f t="shared" si="278"/>
        <v>0</v>
      </c>
      <c r="H230" s="33"/>
      <c r="I230" s="33"/>
      <c r="J230" s="33"/>
      <c r="K230" s="33"/>
      <c r="L230" s="34"/>
      <c r="M230" s="111"/>
      <c r="N230" s="111"/>
      <c r="O230" s="9">
        <v>105</v>
      </c>
    </row>
    <row r="231" spans="1:17" x14ac:dyDescent="0.25">
      <c r="A231" s="27"/>
      <c r="B231" s="28" t="s">
        <v>327</v>
      </c>
      <c r="C231" s="27" t="s">
        <v>364</v>
      </c>
      <c r="D231" s="36">
        <f>Зарплата!J231+Зарплата!K231</f>
        <v>5.2709999999999999</v>
      </c>
      <c r="E231" s="37">
        <f t="shared" si="318"/>
        <v>1.7921400000000001</v>
      </c>
      <c r="F231" s="37">
        <f t="shared" ref="F231:F232" si="327">D231*0.09/100</f>
        <v>4.7438999999999997E-3</v>
      </c>
      <c r="G231" s="38">
        <f t="shared" si="278"/>
        <v>6.6224843999999994</v>
      </c>
      <c r="H231" s="33">
        <f t="shared" ref="H231:H232" si="328">D231+E231+F231+G231</f>
        <v>13.690368299999999</v>
      </c>
      <c r="I231" s="33">
        <f t="shared" ref="I231:I232" si="329">P231/H231*100-100</f>
        <v>-62.802315552022073</v>
      </c>
      <c r="J231" s="33">
        <f t="shared" ref="J231:J232" si="330">H231*I231/100</f>
        <v>-8.5978682999999982</v>
      </c>
      <c r="K231" s="33">
        <f t="shared" ref="K231:K232" si="331">H231+J231</f>
        <v>5.0925000000000011</v>
      </c>
      <c r="L231" s="39">
        <f t="shared" si="324"/>
        <v>6.1110000000000015</v>
      </c>
      <c r="M231" s="111">
        <v>4.8499999999999996</v>
      </c>
      <c r="N231" s="111">
        <v>5.82</v>
      </c>
      <c r="O231" s="9">
        <v>105</v>
      </c>
      <c r="P231" s="43">
        <f t="shared" ref="P231:P232" si="332">M231*O231/100</f>
        <v>5.0924999999999994</v>
      </c>
      <c r="Q231" s="43">
        <f t="shared" ref="Q231:Q232" si="333">N231*O231/100</f>
        <v>6.1110000000000007</v>
      </c>
    </row>
    <row r="232" spans="1:17" x14ac:dyDescent="0.25">
      <c r="A232" s="27"/>
      <c r="B232" s="28" t="s">
        <v>328</v>
      </c>
      <c r="C232" s="27" t="s">
        <v>364</v>
      </c>
      <c r="D232" s="36">
        <f>Зарплата!J232+Зарплата!K232</f>
        <v>0.35139999999999999</v>
      </c>
      <c r="E232" s="37">
        <f t="shared" si="318"/>
        <v>0.119476</v>
      </c>
      <c r="F232" s="37">
        <f t="shared" si="327"/>
        <v>3.1626000000000001E-4</v>
      </c>
      <c r="G232" s="38">
        <f t="shared" si="278"/>
        <v>0.44149896</v>
      </c>
      <c r="H232" s="33">
        <f t="shared" si="328"/>
        <v>0.91269121999999991</v>
      </c>
      <c r="I232" s="33">
        <f t="shared" si="329"/>
        <v>-63.185796834990917</v>
      </c>
      <c r="J232" s="33">
        <f t="shared" si="330"/>
        <v>-0.57669121999999995</v>
      </c>
      <c r="K232" s="33">
        <f t="shared" si="331"/>
        <v>0.33599999999999997</v>
      </c>
      <c r="L232" s="39">
        <f t="shared" si="324"/>
        <v>0.40319999999999995</v>
      </c>
      <c r="M232" s="111">
        <v>0.32</v>
      </c>
      <c r="N232" s="111">
        <v>0.38</v>
      </c>
      <c r="O232" s="9">
        <v>105</v>
      </c>
      <c r="P232" s="43">
        <f t="shared" si="332"/>
        <v>0.33600000000000002</v>
      </c>
      <c r="Q232" s="43">
        <f t="shared" si="333"/>
        <v>0.39899999999999997</v>
      </c>
    </row>
    <row r="233" spans="1:17" ht="25.5" x14ac:dyDescent="0.25">
      <c r="A233" s="27" t="s">
        <v>175</v>
      </c>
      <c r="B233" s="28" t="s">
        <v>176</v>
      </c>
      <c r="C233" s="42"/>
      <c r="D233" s="36">
        <f>Зарплата!J233+Зарплата!K233</f>
        <v>0</v>
      </c>
      <c r="E233" s="27"/>
      <c r="F233" s="35"/>
      <c r="G233" s="38">
        <f t="shared" si="278"/>
        <v>0</v>
      </c>
      <c r="H233" s="33"/>
      <c r="I233" s="33"/>
      <c r="J233" s="33"/>
      <c r="K233" s="33"/>
      <c r="L233" s="34"/>
      <c r="M233" s="111"/>
      <c r="N233" s="111"/>
      <c r="O233" s="9">
        <v>105</v>
      </c>
    </row>
    <row r="234" spans="1:17" ht="38.25" x14ac:dyDescent="0.25">
      <c r="A234" s="27" t="s">
        <v>177</v>
      </c>
      <c r="B234" s="28" t="s">
        <v>178</v>
      </c>
      <c r="C234" s="42"/>
      <c r="D234" s="36">
        <f>Зарплата!J234+Зарплата!K234</f>
        <v>0</v>
      </c>
      <c r="E234" s="27"/>
      <c r="F234" s="35"/>
      <c r="G234" s="38">
        <f t="shared" si="278"/>
        <v>0</v>
      </c>
      <c r="H234" s="33"/>
      <c r="I234" s="33"/>
      <c r="J234" s="33"/>
      <c r="K234" s="33"/>
      <c r="L234" s="34"/>
      <c r="M234" s="111"/>
      <c r="N234" s="111"/>
      <c r="O234" s="9">
        <v>105</v>
      </c>
    </row>
    <row r="235" spans="1:17" ht="25.5" x14ac:dyDescent="0.25">
      <c r="A235" s="27" t="s">
        <v>179</v>
      </c>
      <c r="B235" s="28" t="s">
        <v>180</v>
      </c>
      <c r="C235" s="42"/>
      <c r="D235" s="36">
        <f>Зарплата!J235+Зарплата!K235</f>
        <v>0</v>
      </c>
      <c r="E235" s="27"/>
      <c r="F235" s="35"/>
      <c r="G235" s="38">
        <f t="shared" si="278"/>
        <v>0</v>
      </c>
      <c r="H235" s="33"/>
      <c r="I235" s="33"/>
      <c r="J235" s="33"/>
      <c r="K235" s="33"/>
      <c r="L235" s="34"/>
      <c r="M235" s="111"/>
      <c r="N235" s="111"/>
      <c r="O235" s="9">
        <v>105</v>
      </c>
    </row>
    <row r="236" spans="1:17" x14ac:dyDescent="0.25">
      <c r="A236" s="27" t="s">
        <v>181</v>
      </c>
      <c r="B236" s="28" t="s">
        <v>182</v>
      </c>
      <c r="C236" s="42"/>
      <c r="D236" s="36">
        <f>Зарплата!J236+Зарплата!K236</f>
        <v>0</v>
      </c>
      <c r="E236" s="27"/>
      <c r="F236" s="35"/>
      <c r="G236" s="38">
        <f t="shared" si="278"/>
        <v>0</v>
      </c>
      <c r="H236" s="33"/>
      <c r="I236" s="33"/>
      <c r="J236" s="33"/>
      <c r="K236" s="33"/>
      <c r="L236" s="34"/>
      <c r="M236" s="111"/>
      <c r="N236" s="111"/>
      <c r="O236" s="9">
        <v>105</v>
      </c>
    </row>
    <row r="237" spans="1:17" x14ac:dyDescent="0.25">
      <c r="A237" s="27"/>
      <c r="B237" s="28" t="s">
        <v>327</v>
      </c>
      <c r="C237" s="27" t="s">
        <v>366</v>
      </c>
      <c r="D237" s="36">
        <f>Зарплата!J237+Зарплата!K237</f>
        <v>0.19819999999999999</v>
      </c>
      <c r="E237" s="37">
        <f t="shared" ref="E237:E247" si="334">D237*34/100</f>
        <v>6.738799999999999E-2</v>
      </c>
      <c r="F237" s="37">
        <f t="shared" ref="F237:F238" si="335">D237*0.09/100</f>
        <v>1.7838000000000001E-4</v>
      </c>
      <c r="G237" s="38">
        <f t="shared" si="278"/>
        <v>0.24901847999999999</v>
      </c>
      <c r="H237" s="33">
        <f t="shared" ref="H237:H238" si="336">D237+E237+F237+G237</f>
        <v>0.51478486000000001</v>
      </c>
      <c r="I237" s="33">
        <f t="shared" ref="I237:I238" si="337">P237/H237*100-100</f>
        <v>-36.769702201420614</v>
      </c>
      <c r="J237" s="33">
        <f t="shared" ref="J237:J238" si="338">H237*I237/100</f>
        <v>-0.18928486000000003</v>
      </c>
      <c r="K237" s="33">
        <f t="shared" ref="K237:K238" si="339">H237+J237</f>
        <v>0.32550000000000001</v>
      </c>
      <c r="L237" s="39">
        <f t="shared" ref="L237:L247" si="340">K237*1.2</f>
        <v>0.3906</v>
      </c>
      <c r="M237" s="111">
        <v>0.31</v>
      </c>
      <c r="N237" s="111">
        <v>0.37</v>
      </c>
      <c r="O237" s="9">
        <v>105</v>
      </c>
      <c r="P237" s="43">
        <f t="shared" ref="P237:P238" si="341">M237*O237/100</f>
        <v>0.32549999999999996</v>
      </c>
      <c r="Q237" s="43">
        <f t="shared" ref="Q237:Q238" si="342">N237*O237/100</f>
        <v>0.38850000000000001</v>
      </c>
    </row>
    <row r="238" spans="1:17" x14ac:dyDescent="0.25">
      <c r="A238" s="27"/>
      <c r="B238" s="28" t="s">
        <v>328</v>
      </c>
      <c r="C238" s="27" t="s">
        <v>366</v>
      </c>
      <c r="D238" s="36">
        <f>Зарплата!J238+Зарплата!K238</f>
        <v>0.19819999999999999</v>
      </c>
      <c r="E238" s="37">
        <f t="shared" si="334"/>
        <v>6.738799999999999E-2</v>
      </c>
      <c r="F238" s="37">
        <f t="shared" si="335"/>
        <v>1.7838000000000001E-4</v>
      </c>
      <c r="G238" s="38">
        <f t="shared" si="278"/>
        <v>0.24901847999999999</v>
      </c>
      <c r="H238" s="33">
        <f t="shared" si="336"/>
        <v>0.51478486000000001</v>
      </c>
      <c r="I238" s="33">
        <f t="shared" si="337"/>
        <v>-36.769702201420614</v>
      </c>
      <c r="J238" s="33">
        <f t="shared" si="338"/>
        <v>-0.18928486000000003</v>
      </c>
      <c r="K238" s="33">
        <f t="shared" si="339"/>
        <v>0.32550000000000001</v>
      </c>
      <c r="L238" s="39">
        <f t="shared" si="340"/>
        <v>0.3906</v>
      </c>
      <c r="M238" s="111">
        <v>0.31</v>
      </c>
      <c r="N238" s="111">
        <v>0.37</v>
      </c>
      <c r="O238" s="9">
        <v>105</v>
      </c>
      <c r="P238" s="43">
        <f t="shared" si="341"/>
        <v>0.32549999999999996</v>
      </c>
      <c r="Q238" s="43">
        <f t="shared" si="342"/>
        <v>0.38850000000000001</v>
      </c>
    </row>
    <row r="239" spans="1:17" ht="25.5" x14ac:dyDescent="0.25">
      <c r="A239" s="27" t="s">
        <v>183</v>
      </c>
      <c r="B239" s="28" t="s">
        <v>184</v>
      </c>
      <c r="C239" s="42"/>
      <c r="D239" s="36">
        <f>Зарплата!J239+Зарплата!K239</f>
        <v>0</v>
      </c>
      <c r="E239" s="27"/>
      <c r="F239" s="35"/>
      <c r="G239" s="38">
        <f t="shared" si="278"/>
        <v>0</v>
      </c>
      <c r="H239" s="33"/>
      <c r="I239" s="33"/>
      <c r="J239" s="33"/>
      <c r="K239" s="33"/>
      <c r="L239" s="34"/>
      <c r="M239" s="111"/>
      <c r="N239" s="111"/>
      <c r="O239" s="9">
        <v>105</v>
      </c>
    </row>
    <row r="240" spans="1:17" x14ac:dyDescent="0.25">
      <c r="A240" s="27"/>
      <c r="B240" s="28" t="s">
        <v>327</v>
      </c>
      <c r="C240" s="27" t="s">
        <v>367</v>
      </c>
      <c r="D240" s="36">
        <f>Зарплата!J240+Зарплата!K240</f>
        <v>0.39639999999999997</v>
      </c>
      <c r="E240" s="37">
        <f t="shared" si="334"/>
        <v>0.13477599999999998</v>
      </c>
      <c r="F240" s="37">
        <f t="shared" ref="F240:F241" si="343">D240*0.09/100</f>
        <v>3.5676000000000002E-4</v>
      </c>
      <c r="G240" s="38">
        <f t="shared" si="278"/>
        <v>0.49803695999999997</v>
      </c>
      <c r="H240" s="33">
        <f t="shared" ref="H240:H241" si="344">D240+E240+F240+G240</f>
        <v>1.02956972</v>
      </c>
      <c r="I240" s="33">
        <f t="shared" ref="I240:I241" si="345">P240/H240*100-100</f>
        <v>40.73840477748314</v>
      </c>
      <c r="J240" s="33">
        <f t="shared" ref="J240:J241" si="346">H240*I240/100</f>
        <v>0.41943027999999977</v>
      </c>
      <c r="K240" s="33">
        <f t="shared" ref="K240:K241" si="347">H240+J240</f>
        <v>1.4489999999999998</v>
      </c>
      <c r="L240" s="39">
        <f t="shared" si="340"/>
        <v>1.7387999999999997</v>
      </c>
      <c r="M240" s="111">
        <v>1.38</v>
      </c>
      <c r="N240" s="111">
        <v>1.65</v>
      </c>
      <c r="O240" s="9">
        <v>105</v>
      </c>
      <c r="P240" s="43">
        <f t="shared" ref="P240:P241" si="348">M240*O240/100</f>
        <v>1.4489999999999998</v>
      </c>
      <c r="Q240" s="43">
        <f t="shared" ref="Q240:Q241" si="349">N240*O240/100</f>
        <v>1.7324999999999999</v>
      </c>
    </row>
    <row r="241" spans="1:17" x14ac:dyDescent="0.25">
      <c r="A241" s="27"/>
      <c r="B241" s="28" t="s">
        <v>328</v>
      </c>
      <c r="C241" s="27" t="s">
        <v>367</v>
      </c>
      <c r="D241" s="36">
        <f>Зарплата!J241+Зарплата!K241</f>
        <v>0.19819999999999999</v>
      </c>
      <c r="E241" s="37">
        <f t="shared" si="334"/>
        <v>6.738799999999999E-2</v>
      </c>
      <c r="F241" s="37">
        <f t="shared" si="343"/>
        <v>1.7838000000000001E-4</v>
      </c>
      <c r="G241" s="38">
        <f t="shared" si="278"/>
        <v>0.24901847999999999</v>
      </c>
      <c r="H241" s="33">
        <f t="shared" si="344"/>
        <v>0.51478486000000001</v>
      </c>
      <c r="I241" s="33">
        <f t="shared" si="345"/>
        <v>40.73840477748314</v>
      </c>
      <c r="J241" s="33">
        <f t="shared" si="346"/>
        <v>0.20971513999999988</v>
      </c>
      <c r="K241" s="33">
        <f t="shared" si="347"/>
        <v>0.72449999999999992</v>
      </c>
      <c r="L241" s="39">
        <f t="shared" si="340"/>
        <v>0.86939999999999984</v>
      </c>
      <c r="M241" s="111">
        <v>0.69</v>
      </c>
      <c r="N241" s="111">
        <v>0.83</v>
      </c>
      <c r="O241" s="9">
        <v>105</v>
      </c>
      <c r="P241" s="43">
        <f t="shared" si="348"/>
        <v>0.72449999999999992</v>
      </c>
      <c r="Q241" s="43">
        <f t="shared" si="349"/>
        <v>0.87149999999999994</v>
      </c>
    </row>
    <row r="242" spans="1:17" ht="51" x14ac:dyDescent="0.25">
      <c r="A242" s="27" t="s">
        <v>185</v>
      </c>
      <c r="B242" s="28" t="s">
        <v>186</v>
      </c>
      <c r="C242" s="42"/>
      <c r="D242" s="36">
        <f>Зарплата!J242+Зарплата!K242</f>
        <v>0</v>
      </c>
      <c r="E242" s="27"/>
      <c r="F242" s="35"/>
      <c r="G242" s="38">
        <f t="shared" si="278"/>
        <v>0</v>
      </c>
      <c r="H242" s="33"/>
      <c r="I242" s="33"/>
      <c r="J242" s="33"/>
      <c r="K242" s="33"/>
      <c r="L242" s="34"/>
      <c r="M242" s="111"/>
      <c r="N242" s="111"/>
      <c r="O242" s="9">
        <v>105</v>
      </c>
    </row>
    <row r="243" spans="1:17" x14ac:dyDescent="0.25">
      <c r="A243" s="27"/>
      <c r="B243" s="28" t="s">
        <v>327</v>
      </c>
      <c r="C243" s="27" t="s">
        <v>364</v>
      </c>
      <c r="D243" s="36">
        <f>Зарплата!J243+Зарплата!K243</f>
        <v>0.14865</v>
      </c>
      <c r="E243" s="37">
        <f t="shared" si="334"/>
        <v>5.0541000000000003E-2</v>
      </c>
      <c r="F243" s="37">
        <f t="shared" ref="F243:F244" si="350">D243*0.09/100</f>
        <v>1.3378500000000001E-4</v>
      </c>
      <c r="G243" s="38">
        <f t="shared" si="278"/>
        <v>0.18676386</v>
      </c>
      <c r="H243" s="33">
        <f t="shared" ref="H243:H244" si="351">D243+E243+F243+G243</f>
        <v>0.38608864500000001</v>
      </c>
      <c r="I243" s="33">
        <f t="shared" ref="I243:I244" si="352">P243/H243*100-100</f>
        <v>-26.571267072617474</v>
      </c>
      <c r="J243" s="33">
        <f t="shared" ref="J243:J244" si="353">H243*I243/100</f>
        <v>-0.10258864499999998</v>
      </c>
      <c r="K243" s="33">
        <f t="shared" ref="K243:K244" si="354">H243+J243</f>
        <v>0.28350000000000003</v>
      </c>
      <c r="L243" s="39">
        <f t="shared" si="340"/>
        <v>0.3402</v>
      </c>
      <c r="M243" s="111">
        <v>0.27</v>
      </c>
      <c r="N243" s="111">
        <v>0.33</v>
      </c>
      <c r="O243" s="9">
        <v>105</v>
      </c>
      <c r="P243" s="43">
        <f t="shared" ref="P243:P244" si="355">M243*O243/100</f>
        <v>0.28350000000000003</v>
      </c>
      <c r="Q243" s="43">
        <f t="shared" ref="Q243:Q244" si="356">N243*O243/100</f>
        <v>0.34649999999999997</v>
      </c>
    </row>
    <row r="244" spans="1:17" x14ac:dyDescent="0.25">
      <c r="A244" s="27"/>
      <c r="B244" s="28" t="s">
        <v>328</v>
      </c>
      <c r="C244" s="27" t="s">
        <v>364</v>
      </c>
      <c r="D244" s="36">
        <f>Зарплата!J244+Зарплата!K244</f>
        <v>0.14865</v>
      </c>
      <c r="E244" s="37">
        <f t="shared" si="334"/>
        <v>5.0541000000000003E-2</v>
      </c>
      <c r="F244" s="37">
        <f t="shared" si="350"/>
        <v>1.3378500000000001E-4</v>
      </c>
      <c r="G244" s="38">
        <f t="shared" si="278"/>
        <v>0.18676386</v>
      </c>
      <c r="H244" s="33">
        <f t="shared" si="351"/>
        <v>0.38608864500000001</v>
      </c>
      <c r="I244" s="33">
        <f t="shared" si="352"/>
        <v>-26.571267072617474</v>
      </c>
      <c r="J244" s="33">
        <f t="shared" si="353"/>
        <v>-0.10258864499999998</v>
      </c>
      <c r="K244" s="33">
        <f t="shared" si="354"/>
        <v>0.28350000000000003</v>
      </c>
      <c r="L244" s="39">
        <f t="shared" si="340"/>
        <v>0.3402</v>
      </c>
      <c r="M244" s="111">
        <v>0.27</v>
      </c>
      <c r="N244" s="111">
        <v>0.33</v>
      </c>
      <c r="O244" s="9">
        <v>105</v>
      </c>
      <c r="P244" s="43">
        <f t="shared" si="355"/>
        <v>0.28350000000000003</v>
      </c>
      <c r="Q244" s="43">
        <f t="shared" si="356"/>
        <v>0.34649999999999997</v>
      </c>
    </row>
    <row r="245" spans="1:17" ht="25.5" x14ac:dyDescent="0.25">
      <c r="A245" s="27" t="s">
        <v>187</v>
      </c>
      <c r="B245" s="28" t="s">
        <v>188</v>
      </c>
      <c r="C245" s="60"/>
      <c r="D245" s="36">
        <f>Зарплата!J245+Зарплата!K245</f>
        <v>0</v>
      </c>
      <c r="E245" s="27"/>
      <c r="F245" s="35"/>
      <c r="G245" s="38">
        <f t="shared" si="278"/>
        <v>0</v>
      </c>
      <c r="H245" s="33"/>
      <c r="I245" s="33"/>
      <c r="J245" s="33"/>
      <c r="K245" s="33"/>
      <c r="L245" s="34"/>
      <c r="M245" s="111"/>
      <c r="N245" s="111"/>
      <c r="O245" s="9">
        <v>105</v>
      </c>
    </row>
    <row r="246" spans="1:17" x14ac:dyDescent="0.25">
      <c r="A246" s="27"/>
      <c r="B246" s="28" t="s">
        <v>327</v>
      </c>
      <c r="C246" s="27" t="s">
        <v>364</v>
      </c>
      <c r="D246" s="36">
        <f>Зарплата!J246+Зарплата!K246</f>
        <v>1.9819999999999998</v>
      </c>
      <c r="E246" s="37">
        <f t="shared" si="334"/>
        <v>0.67387999999999992</v>
      </c>
      <c r="F246" s="37">
        <f t="shared" ref="F246:F247" si="357">D246*0.09/100</f>
        <v>1.7837999999999999E-3</v>
      </c>
      <c r="G246" s="38">
        <f t="shared" si="278"/>
        <v>2.4901847999999998</v>
      </c>
      <c r="H246" s="33">
        <f t="shared" ref="H246:H247" si="358">D246+E246+F246+G246</f>
        <v>5.1478485999999997</v>
      </c>
      <c r="I246" s="33">
        <f t="shared" ref="I246:I247" si="359">P246/H246*100-100</f>
        <v>-71.852319044503375</v>
      </c>
      <c r="J246" s="33">
        <f t="shared" ref="J246:J247" si="360">H246*I246/100</f>
        <v>-3.6988485999999998</v>
      </c>
      <c r="K246" s="33">
        <f t="shared" ref="K246:K247" si="361">H246+J246</f>
        <v>1.4489999999999998</v>
      </c>
      <c r="L246" s="39">
        <f t="shared" si="340"/>
        <v>1.7387999999999997</v>
      </c>
      <c r="M246" s="111">
        <v>1.38</v>
      </c>
      <c r="N246" s="111">
        <v>1.65</v>
      </c>
      <c r="O246" s="9">
        <v>105</v>
      </c>
      <c r="P246" s="43">
        <f t="shared" ref="P246:P247" si="362">M246*O246/100</f>
        <v>1.4489999999999998</v>
      </c>
      <c r="Q246" s="43">
        <f t="shared" ref="Q246:Q247" si="363">N246*O246/100</f>
        <v>1.7324999999999999</v>
      </c>
    </row>
    <row r="247" spans="1:17" x14ac:dyDescent="0.25">
      <c r="A247" s="27"/>
      <c r="B247" s="28" t="s">
        <v>328</v>
      </c>
      <c r="C247" s="27" t="s">
        <v>364</v>
      </c>
      <c r="D247" s="36">
        <f>Зарплата!J247+Зарплата!K247</f>
        <v>0.49549999999999994</v>
      </c>
      <c r="E247" s="37">
        <f t="shared" si="334"/>
        <v>0.16846999999999998</v>
      </c>
      <c r="F247" s="37">
        <f t="shared" si="357"/>
        <v>4.4594999999999997E-4</v>
      </c>
      <c r="G247" s="38">
        <f t="shared" si="278"/>
        <v>0.62254619999999994</v>
      </c>
      <c r="H247" s="33">
        <f t="shared" si="358"/>
        <v>1.2869621499999999</v>
      </c>
      <c r="I247" s="33">
        <f t="shared" si="359"/>
        <v>-72.260256449655486</v>
      </c>
      <c r="J247" s="33">
        <f t="shared" si="360"/>
        <v>-0.92996214999999993</v>
      </c>
      <c r="K247" s="33">
        <f t="shared" si="361"/>
        <v>0.35699999999999998</v>
      </c>
      <c r="L247" s="39">
        <f t="shared" si="340"/>
        <v>0.42839999999999995</v>
      </c>
      <c r="M247" s="111">
        <v>0.34</v>
      </c>
      <c r="N247" s="111">
        <v>0.41</v>
      </c>
      <c r="O247" s="9">
        <v>105</v>
      </c>
      <c r="P247" s="43">
        <f t="shared" si="362"/>
        <v>0.35700000000000004</v>
      </c>
      <c r="Q247" s="43">
        <f t="shared" si="363"/>
        <v>0.43049999999999999</v>
      </c>
    </row>
    <row r="248" spans="1:17" ht="25.5" x14ac:dyDescent="0.25">
      <c r="A248" s="27" t="s">
        <v>189</v>
      </c>
      <c r="B248" s="28" t="s">
        <v>190</v>
      </c>
      <c r="C248" s="60"/>
      <c r="D248" s="36">
        <f>Зарплата!J248+Зарплата!K248</f>
        <v>0</v>
      </c>
      <c r="E248" s="27"/>
      <c r="F248" s="35"/>
      <c r="G248" s="38">
        <f t="shared" si="278"/>
        <v>0</v>
      </c>
      <c r="H248" s="33"/>
      <c r="I248" s="33"/>
      <c r="J248" s="33"/>
      <c r="K248" s="33"/>
      <c r="L248" s="34"/>
      <c r="M248" s="111"/>
      <c r="N248" s="111"/>
      <c r="O248" s="9">
        <v>105</v>
      </c>
    </row>
    <row r="249" spans="1:17" ht="63.75" x14ac:dyDescent="0.25">
      <c r="A249" s="27" t="s">
        <v>191</v>
      </c>
      <c r="B249" s="28" t="s">
        <v>192</v>
      </c>
      <c r="C249" s="60"/>
      <c r="D249" s="36">
        <f>Зарплата!J249+Зарплата!K249</f>
        <v>0</v>
      </c>
      <c r="E249" s="27"/>
      <c r="F249" s="35"/>
      <c r="G249" s="38">
        <f t="shared" si="278"/>
        <v>0</v>
      </c>
      <c r="H249" s="33"/>
      <c r="I249" s="33"/>
      <c r="J249" s="33"/>
      <c r="K249" s="33"/>
      <c r="L249" s="34"/>
      <c r="M249" s="111"/>
      <c r="N249" s="111"/>
      <c r="O249" s="9">
        <v>105</v>
      </c>
    </row>
    <row r="250" spans="1:17" x14ac:dyDescent="0.25">
      <c r="A250" s="27"/>
      <c r="B250" s="28" t="s">
        <v>327</v>
      </c>
      <c r="C250" s="27" t="s">
        <v>364</v>
      </c>
      <c r="D250" s="36">
        <f>Зарплата!J250+Зарплата!K250</f>
        <v>1.3874</v>
      </c>
      <c r="E250" s="37">
        <f t="shared" ref="E250:E257" si="364">D250*34/100</f>
        <v>0.47171599999999997</v>
      </c>
      <c r="F250" s="37">
        <f t="shared" ref="F250:F251" si="365">D250*0.09/100</f>
        <v>1.24866E-3</v>
      </c>
      <c r="G250" s="38">
        <f t="shared" si="278"/>
        <v>1.7431293600000002</v>
      </c>
      <c r="H250" s="33">
        <f t="shared" ref="H250:H251" si="366">D250+E250+F250+G250</f>
        <v>3.6034940200000003</v>
      </c>
      <c r="I250" s="33">
        <f t="shared" ref="I250:I251" si="367">P250/H250*100-100</f>
        <v>-92.132635757780449</v>
      </c>
      <c r="J250" s="33">
        <f t="shared" ref="J250:J251" si="368">H250*I250/100</f>
        <v>-3.3199940200000002</v>
      </c>
      <c r="K250" s="33">
        <f t="shared" ref="K250:K251" si="369">H250+J250</f>
        <v>0.28350000000000009</v>
      </c>
      <c r="L250" s="39">
        <f t="shared" ref="L250:L257" si="370">K250*1.2</f>
        <v>0.34020000000000011</v>
      </c>
      <c r="M250" s="111">
        <v>0.27</v>
      </c>
      <c r="N250" s="111">
        <v>0.33</v>
      </c>
      <c r="O250" s="9">
        <v>105</v>
      </c>
      <c r="P250" s="43">
        <f t="shared" ref="P250:P251" si="371">M250*O250/100</f>
        <v>0.28350000000000003</v>
      </c>
      <c r="Q250" s="43">
        <f t="shared" ref="Q250:Q251" si="372">N250*O250/100</f>
        <v>0.34649999999999997</v>
      </c>
    </row>
    <row r="251" spans="1:17" x14ac:dyDescent="0.25">
      <c r="A251" s="27"/>
      <c r="B251" s="28" t="s">
        <v>328</v>
      </c>
      <c r="C251" s="27" t="s">
        <v>364</v>
      </c>
      <c r="D251" s="36">
        <f>Зарплата!J251+Зарплата!K251</f>
        <v>1.3874</v>
      </c>
      <c r="E251" s="37">
        <f t="shared" si="364"/>
        <v>0.47171599999999997</v>
      </c>
      <c r="F251" s="37">
        <f t="shared" si="365"/>
        <v>1.24866E-3</v>
      </c>
      <c r="G251" s="38">
        <f t="shared" si="278"/>
        <v>1.7431293600000002</v>
      </c>
      <c r="H251" s="33">
        <f t="shared" si="366"/>
        <v>3.6034940200000003</v>
      </c>
      <c r="I251" s="33">
        <f t="shared" si="367"/>
        <v>-92.132635757780449</v>
      </c>
      <c r="J251" s="33">
        <f t="shared" si="368"/>
        <v>-3.3199940200000002</v>
      </c>
      <c r="K251" s="33">
        <f t="shared" si="369"/>
        <v>0.28350000000000009</v>
      </c>
      <c r="L251" s="39">
        <f t="shared" si="370"/>
        <v>0.34020000000000011</v>
      </c>
      <c r="M251" s="111">
        <v>0.27</v>
      </c>
      <c r="N251" s="111">
        <v>0.33</v>
      </c>
      <c r="O251" s="9">
        <v>105</v>
      </c>
      <c r="P251" s="43">
        <f t="shared" si="371"/>
        <v>0.28350000000000003</v>
      </c>
      <c r="Q251" s="43">
        <f t="shared" si="372"/>
        <v>0.34649999999999997</v>
      </c>
    </row>
    <row r="252" spans="1:17" ht="51" x14ac:dyDescent="0.25">
      <c r="A252" s="27" t="s">
        <v>193</v>
      </c>
      <c r="B252" s="28" t="s">
        <v>194</v>
      </c>
      <c r="C252" s="60"/>
      <c r="D252" s="36">
        <f>Зарплата!J252+Зарплата!K252</f>
        <v>0</v>
      </c>
      <c r="E252" s="27"/>
      <c r="F252" s="35"/>
      <c r="G252" s="38">
        <f t="shared" si="278"/>
        <v>0</v>
      </c>
      <c r="H252" s="33"/>
      <c r="I252" s="33"/>
      <c r="J252" s="33"/>
      <c r="K252" s="33"/>
      <c r="L252" s="34"/>
      <c r="M252" s="111"/>
      <c r="N252" s="111"/>
      <c r="O252" s="9">
        <v>105</v>
      </c>
    </row>
    <row r="253" spans="1:17" x14ac:dyDescent="0.25">
      <c r="A253" s="27"/>
      <c r="B253" s="28" t="s">
        <v>327</v>
      </c>
      <c r="C253" s="27" t="s">
        <v>364</v>
      </c>
      <c r="D253" s="36">
        <f>Зарплата!J253+Зарплата!K253</f>
        <v>0.29730000000000001</v>
      </c>
      <c r="E253" s="37">
        <f t="shared" si="364"/>
        <v>0.10108200000000001</v>
      </c>
      <c r="F253" s="37">
        <f t="shared" ref="F253:F254" si="373">D253*0.09/100</f>
        <v>2.6757000000000001E-4</v>
      </c>
      <c r="G253" s="38">
        <f t="shared" si="278"/>
        <v>0.37352772000000001</v>
      </c>
      <c r="H253" s="33">
        <f t="shared" ref="H253:H254" si="374">D253+E253+F253+G253</f>
        <v>0.77217729000000002</v>
      </c>
      <c r="I253" s="33">
        <f t="shared" ref="I253:I254" si="375">P253/H253*100-100</f>
        <v>-82.322712443407909</v>
      </c>
      <c r="J253" s="33">
        <f t="shared" ref="J253:J254" si="376">H253*I253/100</f>
        <v>-0.63567728999999995</v>
      </c>
      <c r="K253" s="33">
        <f t="shared" ref="K253:K254" si="377">H253+J253</f>
        <v>0.13650000000000007</v>
      </c>
      <c r="L253" s="39">
        <f t="shared" si="370"/>
        <v>0.16380000000000008</v>
      </c>
      <c r="M253" s="111">
        <v>0.13</v>
      </c>
      <c r="N253" s="111">
        <v>0.16</v>
      </c>
      <c r="O253" s="9">
        <v>105</v>
      </c>
      <c r="P253" s="43">
        <f t="shared" ref="P253:P254" si="378">M253*O253/100</f>
        <v>0.13650000000000001</v>
      </c>
      <c r="Q253" s="43">
        <f t="shared" ref="Q253:Q254" si="379">N253*O253/100</f>
        <v>0.16800000000000001</v>
      </c>
    </row>
    <row r="254" spans="1:17" x14ac:dyDescent="0.25">
      <c r="A254" s="27"/>
      <c r="B254" s="28" t="s">
        <v>328</v>
      </c>
      <c r="C254" s="27" t="s">
        <v>364</v>
      </c>
      <c r="D254" s="36">
        <f>Зарплата!J254+Зарплата!K254</f>
        <v>0.29730000000000001</v>
      </c>
      <c r="E254" s="37">
        <f t="shared" si="364"/>
        <v>0.10108200000000001</v>
      </c>
      <c r="F254" s="37">
        <f t="shared" si="373"/>
        <v>2.6757000000000001E-4</v>
      </c>
      <c r="G254" s="38">
        <f t="shared" si="278"/>
        <v>0.37352772000000001</v>
      </c>
      <c r="H254" s="33">
        <f t="shared" si="374"/>
        <v>0.77217729000000002</v>
      </c>
      <c r="I254" s="33">
        <f t="shared" si="375"/>
        <v>-82.957191087554506</v>
      </c>
      <c r="J254" s="33">
        <f t="shared" si="376"/>
        <v>-0.64057658999999989</v>
      </c>
      <c r="K254" s="33">
        <f t="shared" si="377"/>
        <v>0.13160070000000013</v>
      </c>
      <c r="L254" s="39">
        <f t="shared" si="370"/>
        <v>0.15792084000000015</v>
      </c>
      <c r="M254" s="111">
        <v>0.12533400000000006</v>
      </c>
      <c r="N254" s="111">
        <v>0.16</v>
      </c>
      <c r="O254" s="9">
        <v>105</v>
      </c>
      <c r="P254" s="43">
        <f t="shared" si="378"/>
        <v>0.13160070000000007</v>
      </c>
      <c r="Q254" s="43">
        <f t="shared" si="379"/>
        <v>0.16800000000000001</v>
      </c>
    </row>
    <row r="255" spans="1:17" ht="51" x14ac:dyDescent="0.25">
      <c r="A255" s="27" t="s">
        <v>195</v>
      </c>
      <c r="B255" s="28" t="s">
        <v>196</v>
      </c>
      <c r="C255" s="60"/>
      <c r="D255" s="36">
        <f>Зарплата!J255+Зарплата!K255</f>
        <v>0</v>
      </c>
      <c r="E255" s="27"/>
      <c r="F255" s="35"/>
      <c r="G255" s="38">
        <f t="shared" si="278"/>
        <v>0</v>
      </c>
      <c r="H255" s="33"/>
      <c r="I255" s="33"/>
      <c r="J255" s="33"/>
      <c r="K255" s="33"/>
      <c r="L255" s="34"/>
      <c r="M255" s="111"/>
      <c r="N255" s="111"/>
      <c r="O255" s="9">
        <v>105</v>
      </c>
    </row>
    <row r="256" spans="1:17" x14ac:dyDescent="0.25">
      <c r="A256" s="27"/>
      <c r="B256" s="28" t="s">
        <v>327</v>
      </c>
      <c r="C256" s="27" t="s">
        <v>364</v>
      </c>
      <c r="D256" s="36">
        <f>Зарплата!J256+Зарплата!K256</f>
        <v>0.29730000000000001</v>
      </c>
      <c r="E256" s="37">
        <f t="shared" si="364"/>
        <v>0.10108200000000001</v>
      </c>
      <c r="F256" s="37">
        <f t="shared" ref="F256:F257" si="380">D256*0.09/100</f>
        <v>2.6757000000000001E-4</v>
      </c>
      <c r="G256" s="38">
        <f t="shared" si="278"/>
        <v>0.37352772000000001</v>
      </c>
      <c r="H256" s="33">
        <f t="shared" ref="H256:H257" si="381">D256+E256+F256+G256</f>
        <v>0.77217729000000002</v>
      </c>
      <c r="I256" s="33">
        <f t="shared" ref="I256:I257" si="382">P256/H256*100-100</f>
        <v>-87.761877845436246</v>
      </c>
      <c r="J256" s="33">
        <f t="shared" ref="J256:J257" si="383">H256*I256/100</f>
        <v>-0.67767728999999999</v>
      </c>
      <c r="K256" s="33">
        <f>H256+J256</f>
        <v>9.4500000000000028E-2</v>
      </c>
      <c r="L256" s="39">
        <f t="shared" si="370"/>
        <v>0.11340000000000003</v>
      </c>
      <c r="M256" s="111">
        <v>0.09</v>
      </c>
      <c r="N256" s="111">
        <v>0.11</v>
      </c>
      <c r="O256" s="9">
        <v>105</v>
      </c>
      <c r="P256" s="43">
        <f t="shared" ref="P256:P257" si="384">M256*O256/100</f>
        <v>9.4499999999999987E-2</v>
      </c>
      <c r="Q256" s="43">
        <f t="shared" ref="Q256:Q257" si="385">N256*O256/100</f>
        <v>0.11550000000000001</v>
      </c>
    </row>
    <row r="257" spans="1:17" x14ac:dyDescent="0.25">
      <c r="A257" s="27"/>
      <c r="B257" s="28" t="s">
        <v>328</v>
      </c>
      <c r="C257" s="27" t="s">
        <v>364</v>
      </c>
      <c r="D257" s="36">
        <f>Зарплата!J257+Зарплата!K257</f>
        <v>0.29730000000000001</v>
      </c>
      <c r="E257" s="37">
        <f t="shared" si="364"/>
        <v>0.10108200000000001</v>
      </c>
      <c r="F257" s="37">
        <f t="shared" si="380"/>
        <v>2.6757000000000001E-4</v>
      </c>
      <c r="G257" s="38">
        <f t="shared" si="278"/>
        <v>0.37352772000000001</v>
      </c>
      <c r="H257" s="33">
        <f t="shared" si="381"/>
        <v>0.77217729000000002</v>
      </c>
      <c r="I257" s="33">
        <f t="shared" si="382"/>
        <v>-93.880938922718101</v>
      </c>
      <c r="J257" s="33">
        <f t="shared" si="383"/>
        <v>-0.72492728999999978</v>
      </c>
      <c r="K257" s="33">
        <f t="shared" ref="K257" si="386">H257+J257</f>
        <v>4.7250000000000236E-2</v>
      </c>
      <c r="L257" s="39">
        <f t="shared" si="370"/>
        <v>5.6700000000000278E-2</v>
      </c>
      <c r="M257" s="111">
        <v>4.5000000000000151E-2</v>
      </c>
      <c r="N257" s="111">
        <v>0.06</v>
      </c>
      <c r="O257" s="9">
        <v>105</v>
      </c>
      <c r="P257" s="43">
        <f t="shared" si="384"/>
        <v>4.7250000000000153E-2</v>
      </c>
      <c r="Q257" s="43">
        <f t="shared" si="385"/>
        <v>6.3E-2</v>
      </c>
    </row>
    <row r="258" spans="1:17" customFormat="1" ht="51.75" x14ac:dyDescent="0.25">
      <c r="A258" s="92" t="s">
        <v>373</v>
      </c>
      <c r="B258" s="93" t="s">
        <v>374</v>
      </c>
      <c r="C258" s="94"/>
      <c r="D258" s="95"/>
      <c r="E258" s="95"/>
      <c r="F258" s="95"/>
      <c r="G258" s="38">
        <f t="shared" si="278"/>
        <v>0</v>
      </c>
      <c r="H258" s="96">
        <f t="shared" ref="H258:I269" si="387">IFERROR(D258/F258-1,0)</f>
        <v>0</v>
      </c>
      <c r="I258" s="96">
        <f t="shared" si="387"/>
        <v>0</v>
      </c>
      <c r="J258" s="94"/>
      <c r="K258" s="94"/>
      <c r="L258" s="94"/>
      <c r="M258" s="112"/>
      <c r="N258" s="112"/>
      <c r="O258" s="9">
        <v>105</v>
      </c>
    </row>
    <row r="259" spans="1:17" customFormat="1" ht="39" x14ac:dyDescent="0.25">
      <c r="A259" s="92" t="s">
        <v>375</v>
      </c>
      <c r="B259" s="93" t="s">
        <v>376</v>
      </c>
      <c r="C259" s="94"/>
      <c r="D259" s="95"/>
      <c r="E259" s="95"/>
      <c r="F259" s="95"/>
      <c r="G259" s="38">
        <f t="shared" si="278"/>
        <v>0</v>
      </c>
      <c r="H259" s="96">
        <f t="shared" si="387"/>
        <v>0</v>
      </c>
      <c r="I259" s="96">
        <f t="shared" si="387"/>
        <v>0</v>
      </c>
      <c r="J259" s="94"/>
      <c r="K259" s="94"/>
      <c r="L259" s="94"/>
      <c r="M259" s="112"/>
      <c r="N259" s="112"/>
      <c r="O259" s="9">
        <v>105</v>
      </c>
    </row>
    <row r="260" spans="1:17" customFormat="1" ht="90" x14ac:dyDescent="0.25">
      <c r="A260" s="91" t="s">
        <v>380</v>
      </c>
      <c r="B260" s="89" t="s">
        <v>379</v>
      </c>
      <c r="C260" s="88"/>
      <c r="D260" s="87"/>
      <c r="E260" s="87"/>
      <c r="F260" s="87"/>
      <c r="G260" s="38">
        <f t="shared" si="278"/>
        <v>0</v>
      </c>
      <c r="H260" s="90"/>
      <c r="I260" s="90"/>
      <c r="J260" s="88"/>
      <c r="K260" s="88"/>
      <c r="L260" s="88"/>
      <c r="M260" s="112"/>
      <c r="N260" s="112"/>
      <c r="O260" s="9">
        <v>105</v>
      </c>
    </row>
    <row r="261" spans="1:17" x14ac:dyDescent="0.25">
      <c r="A261" s="27"/>
      <c r="B261" s="28" t="s">
        <v>327</v>
      </c>
      <c r="C261" s="27" t="s">
        <v>364</v>
      </c>
      <c r="D261" s="36">
        <f>Зарплата!J261+Зарплата!K261</f>
        <v>3.4684999999999997</v>
      </c>
      <c r="E261" s="37">
        <f t="shared" ref="E261:E262" si="388">D261*34/100</f>
        <v>1.1792899999999999</v>
      </c>
      <c r="F261" s="37">
        <f t="shared" ref="F261:F262" si="389">D261*0.09/100</f>
        <v>3.1216499999999997E-3</v>
      </c>
      <c r="G261" s="38">
        <f t="shared" si="278"/>
        <v>4.3578234</v>
      </c>
      <c r="H261" s="33">
        <f t="shared" ref="H261:H262" si="390">D261+E261+F261+G261</f>
        <v>9.0087350499999985</v>
      </c>
      <c r="I261" s="33">
        <f t="shared" ref="I261:I262" si="391">P261/H261*100-100</f>
        <v>4.0823150859565089</v>
      </c>
      <c r="J261" s="33">
        <f t="shared" ref="J261:J262" si="392">H261*I261/100</f>
        <v>0.36776495000000159</v>
      </c>
      <c r="K261" s="33">
        <f t="shared" ref="K261:K262" si="393">H261+J261</f>
        <v>9.3765000000000001</v>
      </c>
      <c r="L261" s="39">
        <f t="shared" ref="L261:L262" si="394">K261*1.2</f>
        <v>11.251799999999999</v>
      </c>
      <c r="M261" s="111">
        <v>8.93</v>
      </c>
      <c r="N261" s="111">
        <v>10.71</v>
      </c>
      <c r="O261" s="9">
        <v>105</v>
      </c>
      <c r="P261" s="43">
        <f t="shared" ref="P261:P262" si="395">M261*O261/100</f>
        <v>9.3765000000000001</v>
      </c>
      <c r="Q261" s="43">
        <f t="shared" ref="Q261:Q262" si="396">N261*O261/100</f>
        <v>11.245500000000002</v>
      </c>
    </row>
    <row r="262" spans="1:17" x14ac:dyDescent="0.25">
      <c r="A262" s="27"/>
      <c r="B262" s="28" t="s">
        <v>328</v>
      </c>
      <c r="C262" s="27" t="s">
        <v>364</v>
      </c>
      <c r="D262" s="36">
        <f>Зарплата!J262+Зарплата!K262</f>
        <v>3.4684999999999997</v>
      </c>
      <c r="E262" s="37">
        <f t="shared" si="388"/>
        <v>1.1792899999999999</v>
      </c>
      <c r="F262" s="37">
        <f t="shared" si="389"/>
        <v>3.1216499999999997E-3</v>
      </c>
      <c r="G262" s="38">
        <f t="shared" si="278"/>
        <v>4.3578234</v>
      </c>
      <c r="H262" s="33">
        <f t="shared" si="390"/>
        <v>9.0087350499999985</v>
      </c>
      <c r="I262" s="33">
        <f t="shared" si="391"/>
        <v>4.0823150859565089</v>
      </c>
      <c r="J262" s="33">
        <f t="shared" si="392"/>
        <v>0.36776495000000159</v>
      </c>
      <c r="K262" s="33">
        <f t="shared" si="393"/>
        <v>9.3765000000000001</v>
      </c>
      <c r="L262" s="39">
        <f t="shared" si="394"/>
        <v>11.251799999999999</v>
      </c>
      <c r="M262" s="111">
        <v>8.93</v>
      </c>
      <c r="N262" s="111">
        <v>10.71</v>
      </c>
      <c r="O262" s="9">
        <v>105</v>
      </c>
      <c r="P262" s="43">
        <f t="shared" si="395"/>
        <v>9.3765000000000001</v>
      </c>
      <c r="Q262" s="43">
        <f t="shared" si="396"/>
        <v>11.245500000000002</v>
      </c>
    </row>
    <row r="263" spans="1:17" customFormat="1" ht="90" x14ac:dyDescent="0.25">
      <c r="A263" s="91" t="s">
        <v>382</v>
      </c>
      <c r="B263" s="89" t="s">
        <v>381</v>
      </c>
      <c r="C263" s="88"/>
      <c r="D263" s="87"/>
      <c r="E263" s="87"/>
      <c r="F263" s="87"/>
      <c r="G263" s="38">
        <f t="shared" si="278"/>
        <v>0</v>
      </c>
      <c r="H263" s="90"/>
      <c r="I263" s="90"/>
      <c r="J263" s="88"/>
      <c r="K263" s="88"/>
      <c r="L263" s="88"/>
      <c r="M263" s="112"/>
      <c r="N263" s="112"/>
      <c r="O263" s="9">
        <v>105</v>
      </c>
    </row>
    <row r="264" spans="1:17" x14ac:dyDescent="0.25">
      <c r="A264" s="27"/>
      <c r="B264" s="28" t="s">
        <v>327</v>
      </c>
      <c r="C264" s="27" t="s">
        <v>364</v>
      </c>
      <c r="D264" s="36">
        <f>Зарплата!J264+Зарплата!K264</f>
        <v>1.9819999999999998</v>
      </c>
      <c r="E264" s="37">
        <f t="shared" ref="E264:E265" si="397">D264*34/100</f>
        <v>0.67387999999999992</v>
      </c>
      <c r="F264" s="37">
        <f t="shared" ref="F264:F265" si="398">D264*0.09/100</f>
        <v>1.7837999999999999E-3</v>
      </c>
      <c r="G264" s="38">
        <f t="shared" si="278"/>
        <v>2.4901847999999998</v>
      </c>
      <c r="H264" s="33">
        <f t="shared" ref="H264:H265" si="399">D264+E264+F264+G264</f>
        <v>5.1478485999999997</v>
      </c>
      <c r="I264" s="33">
        <f t="shared" ref="I264:I268" si="400">P264/H264*100-100</f>
        <v>-6.9902716253154864</v>
      </c>
      <c r="J264" s="33">
        <f t="shared" ref="J264:J265" si="401">H264*I264/100</f>
        <v>-0.35984860000000046</v>
      </c>
      <c r="K264" s="33">
        <f t="shared" ref="K264" si="402">H264+J264</f>
        <v>4.7879999999999994</v>
      </c>
      <c r="L264" s="39">
        <f t="shared" ref="L264" si="403">K264*1.2</f>
        <v>5.7455999999999987</v>
      </c>
      <c r="M264" s="111">
        <v>4.5599999999999996</v>
      </c>
      <c r="N264" s="111">
        <v>5.48</v>
      </c>
      <c r="O264" s="9">
        <v>105</v>
      </c>
      <c r="P264" s="43">
        <f t="shared" ref="P264:P265" si="404">M264*O264/100</f>
        <v>4.7879999999999994</v>
      </c>
      <c r="Q264" s="43">
        <f t="shared" ref="Q264:Q265" si="405">N264*O264/100</f>
        <v>5.7540000000000013</v>
      </c>
    </row>
    <row r="265" spans="1:17" x14ac:dyDescent="0.25">
      <c r="A265" s="27"/>
      <c r="B265" s="28" t="s">
        <v>328</v>
      </c>
      <c r="C265" s="27" t="s">
        <v>364</v>
      </c>
      <c r="D265" s="36">
        <f>Зарплата!J265+Зарплата!K265</f>
        <v>1.9819999999999998</v>
      </c>
      <c r="E265" s="37">
        <f t="shared" si="397"/>
        <v>0.67387999999999992</v>
      </c>
      <c r="F265" s="37">
        <f t="shared" si="398"/>
        <v>1.7837999999999999E-3</v>
      </c>
      <c r="G265" s="38">
        <f t="shared" si="278"/>
        <v>2.4901847999999998</v>
      </c>
      <c r="H265" s="33">
        <f t="shared" si="399"/>
        <v>5.1478485999999997</v>
      </c>
      <c r="I265" s="33">
        <f t="shared" si="400"/>
        <v>-6.9902716253154864</v>
      </c>
      <c r="J265" s="33">
        <f t="shared" si="401"/>
        <v>-0.35984860000000046</v>
      </c>
      <c r="K265" s="33">
        <f>H265+J265</f>
        <v>4.7879999999999994</v>
      </c>
      <c r="L265" s="39">
        <f>K265*1.2</f>
        <v>5.7455999999999987</v>
      </c>
      <c r="M265" s="111">
        <v>4.5599999999999996</v>
      </c>
      <c r="N265" s="111">
        <v>5.48</v>
      </c>
      <c r="O265" s="9">
        <v>105</v>
      </c>
      <c r="P265" s="43">
        <f t="shared" si="404"/>
        <v>4.7879999999999994</v>
      </c>
      <c r="Q265" s="43">
        <f t="shared" si="405"/>
        <v>5.7540000000000013</v>
      </c>
    </row>
    <row r="266" spans="1:17" s="110" customFormat="1" ht="127.5" x14ac:dyDescent="0.25">
      <c r="A266" s="27" t="s">
        <v>401</v>
      </c>
      <c r="B266" s="28" t="s">
        <v>402</v>
      </c>
      <c r="C266" s="27"/>
      <c r="D266" s="36"/>
      <c r="E266" s="37"/>
      <c r="F266" s="37"/>
      <c r="G266" s="38">
        <f t="shared" si="278"/>
        <v>0</v>
      </c>
      <c r="H266" s="33"/>
      <c r="I266" s="33"/>
      <c r="J266" s="33"/>
      <c r="K266" s="33"/>
      <c r="L266" s="39"/>
      <c r="M266" s="119"/>
      <c r="N266" s="119"/>
      <c r="O266" s="9">
        <v>105</v>
      </c>
      <c r="P266" s="120"/>
      <c r="Q266" s="120"/>
    </row>
    <row r="267" spans="1:17" s="110" customFormat="1" x14ac:dyDescent="0.25">
      <c r="A267" s="27"/>
      <c r="B267" s="28" t="s">
        <v>327</v>
      </c>
      <c r="C267" s="27" t="s">
        <v>364</v>
      </c>
      <c r="D267" s="36">
        <f>Зарплата!J267+Зарплата!K267</f>
        <v>4.4594999999999994</v>
      </c>
      <c r="E267" s="37">
        <f t="shared" ref="E267:E268" si="406">D267*34/100</f>
        <v>1.51623</v>
      </c>
      <c r="F267" s="37">
        <f t="shared" ref="F267:F268" si="407">D267*0.09/100</f>
        <v>4.0135499999999994E-3</v>
      </c>
      <c r="G267" s="38">
        <f t="shared" si="278"/>
        <v>5.6029157999999999</v>
      </c>
      <c r="H267" s="33">
        <f t="shared" ref="H267:H268" si="408">D267+E267+F267+G267</f>
        <v>11.58265935</v>
      </c>
      <c r="I267" s="33">
        <f t="shared" si="400"/>
        <v>5.4291560426492254</v>
      </c>
      <c r="J267" s="33">
        <f>H267*I267/100</f>
        <v>0.62884065000000045</v>
      </c>
      <c r="K267" s="33">
        <f>H267+J267</f>
        <v>12.211500000000001</v>
      </c>
      <c r="L267" s="39">
        <f t="shared" ref="L267:L268" si="409">K267*1.2</f>
        <v>14.6538</v>
      </c>
      <c r="M267" s="119">
        <v>11.63</v>
      </c>
      <c r="N267" s="119">
        <v>13.95</v>
      </c>
      <c r="O267" s="9">
        <v>105</v>
      </c>
      <c r="P267" s="120">
        <f t="shared" ref="P267:P268" si="410">M267*O267/100</f>
        <v>12.211500000000001</v>
      </c>
      <c r="Q267" s="120">
        <f t="shared" ref="Q267:Q268" si="411">N267*O267/100</f>
        <v>14.647500000000001</v>
      </c>
    </row>
    <row r="268" spans="1:17" s="110" customFormat="1" x14ac:dyDescent="0.25">
      <c r="A268" s="27"/>
      <c r="B268" s="28" t="s">
        <v>328</v>
      </c>
      <c r="C268" s="27" t="s">
        <v>364</v>
      </c>
      <c r="D268" s="36">
        <f>Зарплата!J268+Зарплата!K268</f>
        <v>4.4594999999999994</v>
      </c>
      <c r="E268" s="37">
        <f t="shared" si="406"/>
        <v>1.51623</v>
      </c>
      <c r="F268" s="37">
        <f t="shared" si="407"/>
        <v>4.0135499999999994E-3</v>
      </c>
      <c r="G268" s="38">
        <f t="shared" si="278"/>
        <v>5.6029157999999999</v>
      </c>
      <c r="H268" s="33">
        <f t="shared" si="408"/>
        <v>11.58265935</v>
      </c>
      <c r="I268" s="33">
        <f t="shared" si="400"/>
        <v>5.4291560426492254</v>
      </c>
      <c r="J268" s="33">
        <f>H268*I268/100</f>
        <v>0.62884065000000045</v>
      </c>
      <c r="K268" s="33">
        <f t="shared" ref="K268" si="412">H268+J268</f>
        <v>12.211500000000001</v>
      </c>
      <c r="L268" s="39">
        <f t="shared" si="409"/>
        <v>14.6538</v>
      </c>
      <c r="M268" s="119">
        <v>11.63</v>
      </c>
      <c r="N268" s="119">
        <v>13.95</v>
      </c>
      <c r="O268" s="9">
        <v>105</v>
      </c>
      <c r="P268" s="120">
        <f t="shared" si="410"/>
        <v>12.211500000000001</v>
      </c>
      <c r="Q268" s="120">
        <f t="shared" si="411"/>
        <v>14.647500000000001</v>
      </c>
    </row>
    <row r="269" spans="1:17" customFormat="1" ht="165" x14ac:dyDescent="0.25">
      <c r="A269" s="91" t="s">
        <v>377</v>
      </c>
      <c r="B269" s="89" t="s">
        <v>378</v>
      </c>
      <c r="C269" s="88"/>
      <c r="D269" s="87"/>
      <c r="E269" s="87"/>
      <c r="F269" s="87"/>
      <c r="G269" s="38">
        <f t="shared" si="278"/>
        <v>0</v>
      </c>
      <c r="H269" s="90">
        <f t="shared" si="387"/>
        <v>0</v>
      </c>
      <c r="I269" s="90">
        <f t="shared" si="387"/>
        <v>0</v>
      </c>
      <c r="J269" s="88"/>
      <c r="K269" s="88"/>
      <c r="L269" s="88"/>
      <c r="M269" s="112"/>
      <c r="N269" s="112"/>
      <c r="O269" s="9">
        <v>105</v>
      </c>
    </row>
    <row r="270" spans="1:17" x14ac:dyDescent="0.25">
      <c r="A270" s="27"/>
      <c r="B270" s="28" t="s">
        <v>327</v>
      </c>
      <c r="C270" s="27" t="s">
        <v>364</v>
      </c>
      <c r="D270" s="36">
        <f>Зарплата!J270+Зарплата!K270</f>
        <v>3.9639999999999995</v>
      </c>
      <c r="E270" s="37">
        <f t="shared" ref="E270:E271" si="413">D270*34/100</f>
        <v>1.3477599999999998</v>
      </c>
      <c r="F270" s="37">
        <f t="shared" ref="F270:F271" si="414">D270*0.09/100</f>
        <v>3.5675999999999998E-3</v>
      </c>
      <c r="G270" s="38">
        <f t="shared" si="278"/>
        <v>4.9803695999999995</v>
      </c>
      <c r="H270" s="33">
        <f t="shared" ref="H270:H271" si="415">D270+E270+F270+G270</f>
        <v>10.295697199999999</v>
      </c>
      <c r="I270" s="33">
        <f t="shared" ref="I270:I271" si="416">P270/H270*100-100</f>
        <v>-8.9279742997880618</v>
      </c>
      <c r="J270" s="33">
        <f t="shared" ref="J270:J271" si="417">H270*I270/100</f>
        <v>-0.91919719999999894</v>
      </c>
      <c r="K270" s="33">
        <f t="shared" ref="K270:K271" si="418">H270+J270</f>
        <v>9.3765000000000001</v>
      </c>
      <c r="L270" s="39">
        <f t="shared" ref="L270:L271" si="419">K270*1.2</f>
        <v>11.251799999999999</v>
      </c>
      <c r="M270" s="111">
        <v>8.93</v>
      </c>
      <c r="N270" s="111">
        <v>10.71</v>
      </c>
      <c r="O270" s="9">
        <v>105</v>
      </c>
      <c r="P270" s="43">
        <f t="shared" ref="P270:P271" si="420">M270*O270/100</f>
        <v>9.3765000000000001</v>
      </c>
      <c r="Q270" s="43">
        <f t="shared" ref="Q270:Q271" si="421">N270*O270/100</f>
        <v>11.245500000000002</v>
      </c>
    </row>
    <row r="271" spans="1:17" x14ac:dyDescent="0.25">
      <c r="A271" s="27"/>
      <c r="B271" s="28" t="s">
        <v>328</v>
      </c>
      <c r="C271" s="27" t="s">
        <v>364</v>
      </c>
      <c r="D271" s="36">
        <f>Зарплата!J271+Зарплата!K271</f>
        <v>3.9639999999999995</v>
      </c>
      <c r="E271" s="37">
        <f t="shared" si="413"/>
        <v>1.3477599999999998</v>
      </c>
      <c r="F271" s="37">
        <f t="shared" si="414"/>
        <v>3.5675999999999998E-3</v>
      </c>
      <c r="G271" s="38">
        <f t="shared" si="278"/>
        <v>4.9803695999999995</v>
      </c>
      <c r="H271" s="33">
        <f t="shared" si="415"/>
        <v>10.295697199999999</v>
      </c>
      <c r="I271" s="33">
        <f t="shared" si="416"/>
        <v>-8.9279742997880618</v>
      </c>
      <c r="J271" s="33">
        <f t="shared" si="417"/>
        <v>-0.91919719999999894</v>
      </c>
      <c r="K271" s="33">
        <f t="shared" si="418"/>
        <v>9.3765000000000001</v>
      </c>
      <c r="L271" s="39">
        <f t="shared" si="419"/>
        <v>11.251799999999999</v>
      </c>
      <c r="M271" s="111">
        <v>8.93</v>
      </c>
      <c r="N271" s="111">
        <v>10.71</v>
      </c>
      <c r="O271" s="9">
        <v>105</v>
      </c>
      <c r="P271" s="43">
        <f t="shared" si="420"/>
        <v>9.3765000000000001</v>
      </c>
      <c r="Q271" s="43">
        <f t="shared" si="421"/>
        <v>11.245500000000002</v>
      </c>
    </row>
    <row r="272" spans="1:17" ht="38.25" x14ac:dyDescent="0.25">
      <c r="A272" s="27" t="s">
        <v>197</v>
      </c>
      <c r="B272" s="28" t="s">
        <v>198</v>
      </c>
      <c r="C272" s="60"/>
      <c r="D272" s="36">
        <f>Зарплата!J272+Зарплата!K272</f>
        <v>0</v>
      </c>
      <c r="E272" s="27"/>
      <c r="F272" s="35"/>
      <c r="G272" s="38">
        <f t="shared" si="278"/>
        <v>0</v>
      </c>
      <c r="H272" s="33"/>
      <c r="I272" s="33"/>
      <c r="J272" s="33"/>
      <c r="K272" s="33"/>
      <c r="L272" s="34"/>
      <c r="M272" s="111"/>
      <c r="N272" s="111"/>
      <c r="O272" s="9">
        <v>105</v>
      </c>
    </row>
    <row r="273" spans="1:17" ht="38.25" x14ac:dyDescent="0.25">
      <c r="A273" s="27" t="s">
        <v>199</v>
      </c>
      <c r="B273" s="28" t="s">
        <v>200</v>
      </c>
      <c r="C273" s="60"/>
      <c r="D273" s="36">
        <f>Зарплата!J273+Зарплата!K273</f>
        <v>0</v>
      </c>
      <c r="E273" s="27"/>
      <c r="F273" s="35"/>
      <c r="G273" s="38">
        <f t="shared" ref="G273:G336" si="422">D273*125.64/100</f>
        <v>0</v>
      </c>
      <c r="H273" s="33"/>
      <c r="I273" s="33"/>
      <c r="J273" s="33"/>
      <c r="K273" s="33"/>
      <c r="L273" s="34"/>
      <c r="M273" s="111"/>
      <c r="N273" s="111"/>
      <c r="O273" s="9">
        <v>105</v>
      </c>
    </row>
    <row r="274" spans="1:17" ht="79.5" x14ac:dyDescent="0.25">
      <c r="A274" s="27" t="s">
        <v>201</v>
      </c>
      <c r="B274" s="28" t="s">
        <v>284</v>
      </c>
      <c r="C274" s="60"/>
      <c r="D274" s="36">
        <f>Зарплата!J274+Зарплата!K274</f>
        <v>0</v>
      </c>
      <c r="E274" s="27"/>
      <c r="F274" s="35"/>
      <c r="G274" s="38">
        <f t="shared" si="422"/>
        <v>0</v>
      </c>
      <c r="H274" s="33"/>
      <c r="I274" s="33"/>
      <c r="J274" s="33"/>
      <c r="K274" s="33"/>
      <c r="L274" s="34"/>
      <c r="M274" s="111"/>
      <c r="N274" s="111"/>
      <c r="O274" s="9">
        <v>105</v>
      </c>
    </row>
    <row r="275" spans="1:17" x14ac:dyDescent="0.25">
      <c r="A275" s="27"/>
      <c r="B275" s="28" t="s">
        <v>327</v>
      </c>
      <c r="C275" s="27" t="s">
        <v>364</v>
      </c>
      <c r="D275" s="36">
        <f>Зарплата!J275+Зарплата!K275</f>
        <v>1.4864999999999999</v>
      </c>
      <c r="E275" s="37">
        <f t="shared" ref="E275:E276" si="423">D275*34/100</f>
        <v>0.50540999999999991</v>
      </c>
      <c r="F275" s="37">
        <f t="shared" ref="F275:F276" si="424">D275*0.09/100</f>
        <v>1.3378499999999998E-3</v>
      </c>
      <c r="G275" s="38">
        <f t="shared" si="422"/>
        <v>1.8676386</v>
      </c>
      <c r="H275" s="33">
        <f t="shared" ref="H275:H276" si="425">D275+E275+F275+G275</f>
        <v>3.8608864499999997</v>
      </c>
      <c r="I275" s="33">
        <f t="shared" ref="I275:I276" si="426">P275/H275*100-100</f>
        <v>-81.506837633103657</v>
      </c>
      <c r="J275" s="33">
        <f t="shared" ref="J275:J276" si="427">H275*I275/100</f>
        <v>-3.1468864499999993</v>
      </c>
      <c r="K275" s="33">
        <f t="shared" ref="K275:K276" si="428">H275+J275</f>
        <v>0.71400000000000041</v>
      </c>
      <c r="L275" s="39">
        <f t="shared" ref="L275:L276" si="429">K275*1.2</f>
        <v>0.85680000000000045</v>
      </c>
      <c r="M275" s="111">
        <v>0.68</v>
      </c>
      <c r="N275" s="111">
        <v>0.82</v>
      </c>
      <c r="O275" s="9">
        <v>105</v>
      </c>
      <c r="P275" s="43">
        <f t="shared" ref="P275:P276" si="430">M275*O275/100</f>
        <v>0.71400000000000008</v>
      </c>
      <c r="Q275" s="43">
        <f t="shared" ref="Q275:Q276" si="431">N275*O275/100</f>
        <v>0.86099999999999999</v>
      </c>
    </row>
    <row r="276" spans="1:17" x14ac:dyDescent="0.25">
      <c r="A276" s="27"/>
      <c r="B276" s="28" t="s">
        <v>328</v>
      </c>
      <c r="C276" s="27" t="s">
        <v>364</v>
      </c>
      <c r="D276" s="36">
        <f>Зарплата!J276+Зарплата!K276</f>
        <v>0.89189999999999992</v>
      </c>
      <c r="E276" s="37">
        <f t="shared" si="423"/>
        <v>0.30324599999999996</v>
      </c>
      <c r="F276" s="37">
        <f t="shared" si="424"/>
        <v>8.0270999999999999E-4</v>
      </c>
      <c r="G276" s="38">
        <f t="shared" si="422"/>
        <v>1.1205831599999998</v>
      </c>
      <c r="H276" s="33">
        <f t="shared" si="425"/>
        <v>2.3165318699999995</v>
      </c>
      <c r="I276" s="33">
        <f t="shared" si="426"/>
        <v>-85.042295144422084</v>
      </c>
      <c r="J276" s="33">
        <f t="shared" si="427"/>
        <v>-1.9700318699999997</v>
      </c>
      <c r="K276" s="33">
        <f t="shared" si="428"/>
        <v>0.34649999999999981</v>
      </c>
      <c r="L276" s="39">
        <f t="shared" si="429"/>
        <v>0.41579999999999978</v>
      </c>
      <c r="M276" s="111">
        <v>0.33</v>
      </c>
      <c r="N276" s="111">
        <v>0.4</v>
      </c>
      <c r="O276" s="9">
        <v>105</v>
      </c>
      <c r="P276" s="43">
        <f t="shared" si="430"/>
        <v>0.34649999999999997</v>
      </c>
      <c r="Q276" s="43">
        <f t="shared" si="431"/>
        <v>0.42</v>
      </c>
    </row>
    <row r="277" spans="1:17" ht="76.5" x14ac:dyDescent="0.25">
      <c r="A277" s="27" t="s">
        <v>202</v>
      </c>
      <c r="B277" s="28" t="s">
        <v>203</v>
      </c>
      <c r="C277" s="60"/>
      <c r="D277" s="36">
        <f>Зарплата!J277+Зарплата!K277</f>
        <v>0</v>
      </c>
      <c r="E277" s="27"/>
      <c r="F277" s="35"/>
      <c r="G277" s="38">
        <f t="shared" si="422"/>
        <v>0</v>
      </c>
      <c r="H277" s="33"/>
      <c r="I277" s="33"/>
      <c r="J277" s="33"/>
      <c r="K277" s="33"/>
      <c r="L277" s="34"/>
      <c r="M277" s="111"/>
      <c r="N277" s="111"/>
      <c r="O277" s="9">
        <v>105</v>
      </c>
    </row>
    <row r="278" spans="1:17" ht="25.5" x14ac:dyDescent="0.25">
      <c r="A278" s="27" t="s">
        <v>204</v>
      </c>
      <c r="B278" s="28" t="s">
        <v>205</v>
      </c>
      <c r="C278" s="60"/>
      <c r="D278" s="36">
        <f>Зарплата!J278+Зарплата!K278</f>
        <v>0</v>
      </c>
      <c r="E278" s="27"/>
      <c r="F278" s="35"/>
      <c r="G278" s="38">
        <f t="shared" si="422"/>
        <v>0</v>
      </c>
      <c r="H278" s="33"/>
      <c r="I278" s="33"/>
      <c r="J278" s="33"/>
      <c r="K278" s="33"/>
      <c r="L278" s="34"/>
      <c r="M278" s="111"/>
      <c r="N278" s="111"/>
      <c r="O278" s="9">
        <v>105</v>
      </c>
    </row>
    <row r="279" spans="1:17" x14ac:dyDescent="0.25">
      <c r="A279" s="27"/>
      <c r="B279" s="28" t="s">
        <v>327</v>
      </c>
      <c r="C279" s="27" t="s">
        <v>364</v>
      </c>
      <c r="D279" s="36">
        <f>Зарплата!J279+Зарплата!K279</f>
        <v>1.9819999999999998</v>
      </c>
      <c r="E279" s="37">
        <f t="shared" ref="E279:E292" si="432">D279*34/100</f>
        <v>0.67387999999999992</v>
      </c>
      <c r="F279" s="37">
        <f t="shared" ref="F279:F280" si="433">D279*0.09/100</f>
        <v>1.7837999999999999E-3</v>
      </c>
      <c r="G279" s="38">
        <f t="shared" si="422"/>
        <v>2.4901847999999998</v>
      </c>
      <c r="H279" s="33">
        <f t="shared" ref="H279:H280" si="434">D279+E279+F279+G279</f>
        <v>5.1478485999999997</v>
      </c>
      <c r="I279" s="33">
        <f t="shared" ref="I279:I280" si="435">P279/H279*100-100</f>
        <v>-82.050754173306487</v>
      </c>
      <c r="J279" s="33">
        <f t="shared" ref="J279:J280" si="436">H279*I279/100</f>
        <v>-4.2238485999999993</v>
      </c>
      <c r="K279" s="33">
        <f t="shared" ref="K279:K280" si="437">H279+J279</f>
        <v>0.92400000000000038</v>
      </c>
      <c r="L279" s="39">
        <f t="shared" ref="L279:L292" si="438">K279*1.2</f>
        <v>1.1088000000000005</v>
      </c>
      <c r="M279" s="111">
        <v>0.88</v>
      </c>
      <c r="N279" s="111">
        <v>1.05</v>
      </c>
      <c r="O279" s="9">
        <v>105</v>
      </c>
      <c r="P279" s="43">
        <f t="shared" ref="P279:P280" si="439">M279*O279/100</f>
        <v>0.92400000000000004</v>
      </c>
      <c r="Q279" s="43">
        <f t="shared" ref="Q279:Q280" si="440">N279*O279/100</f>
        <v>1.1025</v>
      </c>
    </row>
    <row r="280" spans="1:17" x14ac:dyDescent="0.25">
      <c r="A280" s="27"/>
      <c r="B280" s="28" t="s">
        <v>328</v>
      </c>
      <c r="C280" s="27" t="s">
        <v>364</v>
      </c>
      <c r="D280" s="36">
        <f>Зарплата!J280+Зарплата!K280</f>
        <v>1.1892</v>
      </c>
      <c r="E280" s="37">
        <f t="shared" si="432"/>
        <v>0.40432800000000002</v>
      </c>
      <c r="F280" s="37">
        <f t="shared" si="433"/>
        <v>1.0702800000000001E-3</v>
      </c>
      <c r="G280" s="38">
        <f t="shared" si="422"/>
        <v>1.49411088</v>
      </c>
      <c r="H280" s="33">
        <f t="shared" si="434"/>
        <v>3.0887091600000001</v>
      </c>
      <c r="I280" s="33">
        <f t="shared" si="435"/>
        <v>-85.042295144422084</v>
      </c>
      <c r="J280" s="33">
        <f t="shared" si="436"/>
        <v>-2.6267091600000003</v>
      </c>
      <c r="K280" s="33">
        <f t="shared" si="437"/>
        <v>0.46199999999999974</v>
      </c>
      <c r="L280" s="39">
        <f t="shared" si="438"/>
        <v>0.55439999999999967</v>
      </c>
      <c r="M280" s="111">
        <v>0.44</v>
      </c>
      <c r="N280" s="111">
        <v>0.53</v>
      </c>
      <c r="O280" s="9">
        <v>105</v>
      </c>
      <c r="P280" s="43">
        <f t="shared" si="439"/>
        <v>0.46200000000000002</v>
      </c>
      <c r="Q280" s="43">
        <f t="shared" si="440"/>
        <v>0.55650000000000011</v>
      </c>
    </row>
    <row r="281" spans="1:17" ht="51" x14ac:dyDescent="0.25">
      <c r="A281" s="27" t="s">
        <v>206</v>
      </c>
      <c r="B281" s="28" t="s">
        <v>207</v>
      </c>
      <c r="C281" s="60"/>
      <c r="D281" s="36">
        <f>Зарплата!J281+Зарплата!K281</f>
        <v>0</v>
      </c>
      <c r="E281" s="27"/>
      <c r="F281" s="35"/>
      <c r="G281" s="38">
        <f t="shared" si="422"/>
        <v>0</v>
      </c>
      <c r="H281" s="33"/>
      <c r="I281" s="33"/>
      <c r="J281" s="33"/>
      <c r="K281" s="33"/>
      <c r="L281" s="34"/>
      <c r="M281" s="111"/>
      <c r="N281" s="111"/>
      <c r="O281" s="9">
        <v>105</v>
      </c>
    </row>
    <row r="282" spans="1:17" x14ac:dyDescent="0.25">
      <c r="A282" s="27"/>
      <c r="B282" s="28" t="s">
        <v>327</v>
      </c>
      <c r="C282" s="27" t="s">
        <v>364</v>
      </c>
      <c r="D282" s="36">
        <f>Зарплата!J282+Зарплата!K282</f>
        <v>2.4775</v>
      </c>
      <c r="E282" s="37">
        <f t="shared" si="432"/>
        <v>0.84235000000000004</v>
      </c>
      <c r="F282" s="37">
        <f t="shared" ref="F282:F283" si="441">D282*0.09/100</f>
        <v>2.22975E-3</v>
      </c>
      <c r="G282" s="38">
        <f t="shared" si="422"/>
        <v>3.1127310000000001</v>
      </c>
      <c r="H282" s="33">
        <f t="shared" ref="H282:H283" si="442">D282+E282+F282+G282</f>
        <v>6.4348107500000005</v>
      </c>
      <c r="I282" s="33">
        <f t="shared" ref="I282:I283" si="443">P282/H282*100-100</f>
        <v>-80.745354476819699</v>
      </c>
      <c r="J282" s="33">
        <f t="shared" ref="J282:J283" si="444">H282*I282/100</f>
        <v>-5.1958107500000006</v>
      </c>
      <c r="K282" s="33">
        <f t="shared" ref="K282:K283" si="445">H282+J282</f>
        <v>1.2389999999999999</v>
      </c>
      <c r="L282" s="39">
        <f t="shared" si="438"/>
        <v>1.4867999999999999</v>
      </c>
      <c r="M282" s="111">
        <v>1.18</v>
      </c>
      <c r="N282" s="111">
        <v>1.42</v>
      </c>
      <c r="O282" s="9">
        <v>105</v>
      </c>
      <c r="P282" s="43">
        <f t="shared" ref="P282:P283" si="446">M282*O282/100</f>
        <v>1.2389999999999999</v>
      </c>
      <c r="Q282" s="43">
        <f t="shared" ref="Q282:Q283" si="447">N282*O282/100</f>
        <v>1.4909999999999999</v>
      </c>
    </row>
    <row r="283" spans="1:17" x14ac:dyDescent="0.25">
      <c r="A283" s="27"/>
      <c r="B283" s="28" t="s">
        <v>328</v>
      </c>
      <c r="C283" s="27" t="s">
        <v>364</v>
      </c>
      <c r="D283" s="36">
        <f>Зарплата!J283+Зарплата!K283</f>
        <v>1.4864999999999999</v>
      </c>
      <c r="E283" s="37">
        <f t="shared" si="432"/>
        <v>0.50540999999999991</v>
      </c>
      <c r="F283" s="37">
        <f t="shared" si="441"/>
        <v>1.3378499999999998E-3</v>
      </c>
      <c r="G283" s="38">
        <f t="shared" si="422"/>
        <v>1.8676386</v>
      </c>
      <c r="H283" s="33">
        <f t="shared" si="442"/>
        <v>3.8608864499999997</v>
      </c>
      <c r="I283" s="33">
        <f t="shared" si="443"/>
        <v>-84.226420334117833</v>
      </c>
      <c r="J283" s="33">
        <f t="shared" si="444"/>
        <v>-3.2518864500000002</v>
      </c>
      <c r="K283" s="33">
        <f t="shared" si="445"/>
        <v>0.60899999999999954</v>
      </c>
      <c r="L283" s="39">
        <f t="shared" si="438"/>
        <v>0.73079999999999945</v>
      </c>
      <c r="M283" s="111">
        <v>0.57999999999999996</v>
      </c>
      <c r="N283" s="111">
        <v>0.7</v>
      </c>
      <c r="O283" s="9">
        <v>105</v>
      </c>
      <c r="P283" s="43">
        <f t="shared" si="446"/>
        <v>0.60899999999999999</v>
      </c>
      <c r="Q283" s="43">
        <f t="shared" si="447"/>
        <v>0.73499999999999999</v>
      </c>
    </row>
    <row r="284" spans="1:17" ht="63.75" x14ac:dyDescent="0.25">
      <c r="A284" s="27" t="s">
        <v>208</v>
      </c>
      <c r="B284" s="28" t="s">
        <v>209</v>
      </c>
      <c r="C284" s="60"/>
      <c r="D284" s="36">
        <f>Зарплата!J284+Зарплата!K284</f>
        <v>0</v>
      </c>
      <c r="E284" s="27"/>
      <c r="F284" s="35"/>
      <c r="G284" s="38">
        <f t="shared" si="422"/>
        <v>0</v>
      </c>
      <c r="H284" s="33"/>
      <c r="I284" s="33"/>
      <c r="J284" s="33"/>
      <c r="K284" s="33"/>
      <c r="L284" s="34"/>
      <c r="M284" s="111"/>
      <c r="N284" s="111"/>
      <c r="O284" s="9">
        <v>105</v>
      </c>
    </row>
    <row r="285" spans="1:17" x14ac:dyDescent="0.25">
      <c r="A285" s="27"/>
      <c r="B285" s="28" t="s">
        <v>327</v>
      </c>
      <c r="C285" s="27" t="s">
        <v>364</v>
      </c>
      <c r="D285" s="36">
        <f>Зарплата!J285+Зарплата!K285</f>
        <v>1.9819999999999998</v>
      </c>
      <c r="E285" s="37">
        <f t="shared" si="432"/>
        <v>0.67387999999999992</v>
      </c>
      <c r="F285" s="37">
        <f t="shared" ref="F285:F286" si="448">D285*0.09/100</f>
        <v>1.7837999999999999E-3</v>
      </c>
      <c r="G285" s="38">
        <f t="shared" si="422"/>
        <v>2.4901847999999998</v>
      </c>
      <c r="H285" s="33">
        <f t="shared" ref="H285:H286" si="449">D285+E285+F285+G285</f>
        <v>5.1478485999999997</v>
      </c>
      <c r="I285" s="33">
        <f t="shared" ref="I285:I286" si="450">P285/H285*100-100</f>
        <v>-63.897539644036925</v>
      </c>
      <c r="J285" s="33">
        <f t="shared" ref="J285:J286" si="451">H285*I285/100</f>
        <v>-3.2893485999999994</v>
      </c>
      <c r="K285" s="33">
        <f t="shared" ref="K285:K286" si="452">H285+J285</f>
        <v>1.8585000000000003</v>
      </c>
      <c r="L285" s="39">
        <f t="shared" si="438"/>
        <v>2.2302000000000004</v>
      </c>
      <c r="M285" s="111">
        <v>1.77</v>
      </c>
      <c r="N285" s="111">
        <v>2.12</v>
      </c>
      <c r="O285" s="9">
        <v>105</v>
      </c>
      <c r="P285" s="43">
        <f t="shared" ref="P285:P286" si="453">M285*O285/100</f>
        <v>1.8585</v>
      </c>
      <c r="Q285" s="43">
        <f t="shared" ref="Q285:Q286" si="454">N285*O285/100</f>
        <v>2.2260000000000004</v>
      </c>
    </row>
    <row r="286" spans="1:17" x14ac:dyDescent="0.25">
      <c r="A286" s="27"/>
      <c r="B286" s="28" t="s">
        <v>328</v>
      </c>
      <c r="C286" s="27" t="s">
        <v>364</v>
      </c>
      <c r="D286" s="36">
        <f>Зарплата!J286+Зарплата!K286</f>
        <v>1.1892</v>
      </c>
      <c r="E286" s="37">
        <f t="shared" si="432"/>
        <v>0.40432800000000002</v>
      </c>
      <c r="F286" s="37">
        <f t="shared" si="448"/>
        <v>1.0702800000000001E-3</v>
      </c>
      <c r="G286" s="38">
        <f t="shared" si="422"/>
        <v>1.49411088</v>
      </c>
      <c r="H286" s="33">
        <f t="shared" si="449"/>
        <v>3.0887091600000001</v>
      </c>
      <c r="I286" s="33">
        <f t="shared" si="450"/>
        <v>-70.084590288844154</v>
      </c>
      <c r="J286" s="33">
        <f t="shared" si="451"/>
        <v>-2.1647091599999997</v>
      </c>
      <c r="K286" s="33">
        <f t="shared" si="452"/>
        <v>0.92400000000000038</v>
      </c>
      <c r="L286" s="39">
        <f t="shared" si="438"/>
        <v>1.1088000000000005</v>
      </c>
      <c r="M286" s="111">
        <v>0.88</v>
      </c>
      <c r="N286" s="111">
        <v>1.05</v>
      </c>
      <c r="O286" s="9">
        <v>105</v>
      </c>
      <c r="P286" s="43">
        <f t="shared" si="453"/>
        <v>0.92400000000000004</v>
      </c>
      <c r="Q286" s="43">
        <f t="shared" si="454"/>
        <v>1.1025</v>
      </c>
    </row>
    <row r="287" spans="1:17" ht="38.25" x14ac:dyDescent="0.25">
      <c r="A287" s="27" t="s">
        <v>210</v>
      </c>
      <c r="B287" s="28" t="s">
        <v>211</v>
      </c>
      <c r="C287" s="60"/>
      <c r="D287" s="36">
        <f>Зарплата!J287+Зарплата!K287</f>
        <v>0</v>
      </c>
      <c r="E287" s="27"/>
      <c r="F287" s="35"/>
      <c r="G287" s="38">
        <f t="shared" si="422"/>
        <v>0</v>
      </c>
      <c r="H287" s="33"/>
      <c r="I287" s="33"/>
      <c r="J287" s="33"/>
      <c r="K287" s="33"/>
      <c r="L287" s="34"/>
      <c r="M287" s="111"/>
      <c r="N287" s="111"/>
      <c r="O287" s="9">
        <v>105</v>
      </c>
    </row>
    <row r="288" spans="1:17" x14ac:dyDescent="0.25">
      <c r="A288" s="27"/>
      <c r="B288" s="28" t="s">
        <v>327</v>
      </c>
      <c r="C288" s="27" t="s">
        <v>364</v>
      </c>
      <c r="D288" s="36">
        <f>Зарплата!J288+Зарплата!K288</f>
        <v>1.9819999999999998</v>
      </c>
      <c r="E288" s="37">
        <f t="shared" si="432"/>
        <v>0.67387999999999992</v>
      </c>
      <c r="F288" s="37">
        <f t="shared" ref="F288:F289" si="455">D288*0.09/100</f>
        <v>1.7837999999999999E-3</v>
      </c>
      <c r="G288" s="38">
        <f t="shared" si="422"/>
        <v>2.4901847999999998</v>
      </c>
      <c r="H288" s="33">
        <f t="shared" ref="H288:H289" si="456">D288+E288+F288+G288</f>
        <v>5.1478485999999997</v>
      </c>
      <c r="I288" s="33">
        <f t="shared" ref="I288:I289" si="457">P288/H288*100-100</f>
        <v>-56.758635053874727</v>
      </c>
      <c r="J288" s="33">
        <f t="shared" ref="J288:J289" si="458">H288*I288/100</f>
        <v>-2.9218485999999988</v>
      </c>
      <c r="K288" s="33">
        <f t="shared" ref="K288:K289" si="459">H288+J288</f>
        <v>2.2260000000000009</v>
      </c>
      <c r="L288" s="39">
        <f t="shared" si="438"/>
        <v>2.6712000000000011</v>
      </c>
      <c r="M288" s="111">
        <v>2.12</v>
      </c>
      <c r="N288" s="111">
        <v>2.54</v>
      </c>
      <c r="O288" s="9">
        <v>105</v>
      </c>
      <c r="P288" s="43">
        <f t="shared" ref="P288:P289" si="460">M288*O288/100</f>
        <v>2.2260000000000004</v>
      </c>
      <c r="Q288" s="43">
        <f t="shared" ref="Q288:Q289" si="461">N288*O288/100</f>
        <v>2.6669999999999998</v>
      </c>
    </row>
    <row r="289" spans="1:17" x14ac:dyDescent="0.25">
      <c r="A289" s="27"/>
      <c r="B289" s="28" t="s">
        <v>328</v>
      </c>
      <c r="C289" s="27" t="s">
        <v>364</v>
      </c>
      <c r="D289" s="36">
        <f>Зарплата!J289+Зарплата!K289</f>
        <v>1.1892</v>
      </c>
      <c r="E289" s="37">
        <f t="shared" si="432"/>
        <v>0.40432800000000002</v>
      </c>
      <c r="F289" s="37">
        <f t="shared" si="455"/>
        <v>1.0702800000000001E-3</v>
      </c>
      <c r="G289" s="38">
        <f t="shared" si="422"/>
        <v>1.49411088</v>
      </c>
      <c r="H289" s="33">
        <f t="shared" si="456"/>
        <v>3.0887091600000001</v>
      </c>
      <c r="I289" s="33">
        <f t="shared" si="457"/>
        <v>-64.985372724442584</v>
      </c>
      <c r="J289" s="33">
        <f t="shared" si="458"/>
        <v>-2.0072091599999995</v>
      </c>
      <c r="K289" s="33">
        <f t="shared" si="459"/>
        <v>1.0815000000000006</v>
      </c>
      <c r="L289" s="39">
        <f t="shared" si="438"/>
        <v>1.2978000000000007</v>
      </c>
      <c r="M289" s="111">
        <v>1.03</v>
      </c>
      <c r="N289" s="111">
        <v>1.24</v>
      </c>
      <c r="O289" s="9">
        <v>105</v>
      </c>
      <c r="P289" s="43">
        <f t="shared" si="460"/>
        <v>1.0815000000000001</v>
      </c>
      <c r="Q289" s="43">
        <f t="shared" si="461"/>
        <v>1.3019999999999998</v>
      </c>
    </row>
    <row r="290" spans="1:17" ht="51" x14ac:dyDescent="0.25">
      <c r="A290" s="27" t="s">
        <v>212</v>
      </c>
      <c r="B290" s="28" t="s">
        <v>213</v>
      </c>
      <c r="C290" s="60"/>
      <c r="D290" s="36">
        <f>Зарплата!J290+Зарплата!K290</f>
        <v>0</v>
      </c>
      <c r="E290" s="27"/>
      <c r="F290" s="35"/>
      <c r="G290" s="38">
        <f t="shared" si="422"/>
        <v>0</v>
      </c>
      <c r="H290" s="33"/>
      <c r="I290" s="33"/>
      <c r="J290" s="33"/>
      <c r="K290" s="33"/>
      <c r="L290" s="34"/>
      <c r="M290" s="111"/>
      <c r="N290" s="111"/>
      <c r="O290" s="9">
        <v>105</v>
      </c>
    </row>
    <row r="291" spans="1:17" x14ac:dyDescent="0.25">
      <c r="A291" s="27"/>
      <c r="B291" s="28" t="s">
        <v>327</v>
      </c>
      <c r="C291" s="27" t="s">
        <v>364</v>
      </c>
      <c r="D291" s="36">
        <f>Зарплата!J291+Зарплата!K291</f>
        <v>1.9819999999999998</v>
      </c>
      <c r="E291" s="81">
        <f t="shared" si="432"/>
        <v>0.67387999999999992</v>
      </c>
      <c r="F291" s="37">
        <f t="shared" ref="F291:F292" si="462">D291*0.09/100</f>
        <v>1.7837999999999999E-3</v>
      </c>
      <c r="G291" s="38">
        <f t="shared" si="422"/>
        <v>2.4901847999999998</v>
      </c>
      <c r="H291" s="33">
        <f t="shared" ref="H291:H292" si="463">D291+E291+F291+G291</f>
        <v>5.1478485999999997</v>
      </c>
      <c r="I291" s="33">
        <f t="shared" ref="I291:I292" si="464">P291/H291*100-100</f>
        <v>-76.543599203752805</v>
      </c>
      <c r="J291" s="33">
        <f t="shared" ref="J291:J292" si="465">H291*I291/100</f>
        <v>-3.9403485999999996</v>
      </c>
      <c r="K291" s="33">
        <f t="shared" ref="K291:K292" si="466">H291+J291</f>
        <v>1.2075</v>
      </c>
      <c r="L291" s="39">
        <f t="shared" si="438"/>
        <v>1.4490000000000001</v>
      </c>
      <c r="M291" s="111">
        <v>1.1499999999999999</v>
      </c>
      <c r="N291" s="111">
        <v>1.38</v>
      </c>
      <c r="O291" s="9">
        <v>105</v>
      </c>
      <c r="P291" s="43">
        <f t="shared" ref="P291:P292" si="467">M291*O291/100</f>
        <v>1.2074999999999998</v>
      </c>
      <c r="Q291" s="43">
        <f t="shared" ref="Q291:Q292" si="468">N291*O291/100</f>
        <v>1.4489999999999998</v>
      </c>
    </row>
    <row r="292" spans="1:17" x14ac:dyDescent="0.25">
      <c r="A292" s="27"/>
      <c r="B292" s="28" t="s">
        <v>328</v>
      </c>
      <c r="C292" s="27" t="s">
        <v>364</v>
      </c>
      <c r="D292" s="36">
        <f>Зарплата!J292+Зарплата!K292</f>
        <v>1.1892</v>
      </c>
      <c r="E292" s="81">
        <f t="shared" si="432"/>
        <v>0.40432800000000002</v>
      </c>
      <c r="F292" s="37">
        <f t="shared" si="462"/>
        <v>1.0702800000000001E-3</v>
      </c>
      <c r="G292" s="38">
        <f t="shared" si="422"/>
        <v>1.49411088</v>
      </c>
      <c r="H292" s="33">
        <f t="shared" si="463"/>
        <v>3.0887091600000001</v>
      </c>
      <c r="I292" s="33">
        <f t="shared" si="464"/>
        <v>-68.04490326308354</v>
      </c>
      <c r="J292" s="33">
        <f t="shared" si="465"/>
        <v>-2.1017091600000004</v>
      </c>
      <c r="K292" s="33">
        <f t="shared" si="466"/>
        <v>0.98699999999999966</v>
      </c>
      <c r="L292" s="39">
        <f t="shared" si="438"/>
        <v>1.1843999999999995</v>
      </c>
      <c r="M292" s="111">
        <v>0.94</v>
      </c>
      <c r="N292" s="111">
        <v>1.1200000000000001</v>
      </c>
      <c r="O292" s="9">
        <v>105</v>
      </c>
      <c r="P292" s="43">
        <f t="shared" si="467"/>
        <v>0.98699999999999988</v>
      </c>
      <c r="Q292" s="43">
        <f t="shared" si="468"/>
        <v>1.1760000000000002</v>
      </c>
    </row>
    <row r="293" spans="1:17" ht="51" x14ac:dyDescent="0.25">
      <c r="A293" s="27" t="s">
        <v>214</v>
      </c>
      <c r="B293" s="28" t="s">
        <v>215</v>
      </c>
      <c r="C293" s="60"/>
      <c r="D293" s="36">
        <f>Зарплата!J293+Зарплата!K293</f>
        <v>0</v>
      </c>
      <c r="E293" s="27"/>
      <c r="F293" s="42"/>
      <c r="G293" s="38">
        <f t="shared" si="422"/>
        <v>0</v>
      </c>
      <c r="H293" s="33"/>
      <c r="I293" s="33"/>
      <c r="J293" s="33"/>
      <c r="K293" s="33"/>
      <c r="L293" s="34"/>
      <c r="M293" s="111"/>
      <c r="N293" s="111"/>
      <c r="O293" s="9">
        <v>105</v>
      </c>
    </row>
    <row r="294" spans="1:17" x14ac:dyDescent="0.25">
      <c r="A294" s="27"/>
      <c r="B294" s="28" t="s">
        <v>327</v>
      </c>
      <c r="C294" s="27" t="s">
        <v>364</v>
      </c>
      <c r="D294" s="36">
        <f>Зарплата!J294+Зарплата!K294</f>
        <v>1.9819999999999998</v>
      </c>
      <c r="E294" s="81">
        <f t="shared" ref="E294:E310" si="469">D294*34/100</f>
        <v>0.67387999999999992</v>
      </c>
      <c r="F294" s="37">
        <f t="shared" ref="F294:F295" si="470">D294*0.09/100</f>
        <v>1.7837999999999999E-3</v>
      </c>
      <c r="G294" s="38">
        <f t="shared" si="422"/>
        <v>2.4901847999999998</v>
      </c>
      <c r="H294" s="33">
        <f t="shared" ref="H294:H295" si="471">D294+E294+F294+G294</f>
        <v>5.1478485999999997</v>
      </c>
      <c r="I294" s="33">
        <f t="shared" ref="I294:I295" si="472">P294/H294*100-100</f>
        <v>-82.662660281034675</v>
      </c>
      <c r="J294" s="33">
        <f t="shared" ref="J294:J295" si="473">H294*I294/100</f>
        <v>-4.2553485999999996</v>
      </c>
      <c r="K294" s="33">
        <f t="shared" ref="K294:K295" si="474">H294+J294</f>
        <v>0.89250000000000007</v>
      </c>
      <c r="L294" s="39">
        <f t="shared" ref="L294:L310" si="475">K294*1.2</f>
        <v>1.071</v>
      </c>
      <c r="M294" s="111">
        <v>0.85</v>
      </c>
      <c r="N294" s="111">
        <v>1.02</v>
      </c>
      <c r="O294" s="9">
        <v>105</v>
      </c>
      <c r="P294" s="43">
        <f t="shared" ref="P294:P295" si="476">M294*O294/100</f>
        <v>0.89249999999999996</v>
      </c>
      <c r="Q294" s="43">
        <f t="shared" ref="Q294:Q295" si="477">N294*O294/100</f>
        <v>1.0710000000000002</v>
      </c>
    </row>
    <row r="295" spans="1:17" x14ac:dyDescent="0.25">
      <c r="A295" s="27"/>
      <c r="B295" s="28" t="s">
        <v>328</v>
      </c>
      <c r="C295" s="27" t="s">
        <v>364</v>
      </c>
      <c r="D295" s="36">
        <f>Зарплата!J295+Зарплата!K295</f>
        <v>1.1892</v>
      </c>
      <c r="E295" s="81">
        <f t="shared" si="469"/>
        <v>0.40432800000000002</v>
      </c>
      <c r="F295" s="37">
        <f t="shared" si="470"/>
        <v>1.0702800000000001E-3</v>
      </c>
      <c r="G295" s="38">
        <f t="shared" si="422"/>
        <v>1.49411088</v>
      </c>
      <c r="H295" s="33">
        <f t="shared" si="471"/>
        <v>3.0887091600000001</v>
      </c>
      <c r="I295" s="33">
        <f t="shared" si="472"/>
        <v>-85.042295144422084</v>
      </c>
      <c r="J295" s="33">
        <f t="shared" si="473"/>
        <v>-2.6267091600000003</v>
      </c>
      <c r="K295" s="33">
        <f t="shared" si="474"/>
        <v>0.46199999999999974</v>
      </c>
      <c r="L295" s="39">
        <f t="shared" si="475"/>
        <v>0.55439999999999967</v>
      </c>
      <c r="M295" s="111">
        <v>0.44</v>
      </c>
      <c r="N295" s="111">
        <v>0.53</v>
      </c>
      <c r="O295" s="9">
        <v>105</v>
      </c>
      <c r="P295" s="43">
        <f t="shared" si="476"/>
        <v>0.46200000000000002</v>
      </c>
      <c r="Q295" s="43">
        <f t="shared" si="477"/>
        <v>0.55650000000000011</v>
      </c>
    </row>
    <row r="296" spans="1:17" ht="38.25" x14ac:dyDescent="0.25">
      <c r="A296" s="27" t="s">
        <v>216</v>
      </c>
      <c r="B296" s="28" t="s">
        <v>217</v>
      </c>
      <c r="C296" s="60"/>
      <c r="D296" s="36">
        <f>Зарплата!J296+Зарплата!K296</f>
        <v>0</v>
      </c>
      <c r="E296" s="27"/>
      <c r="F296" s="42"/>
      <c r="G296" s="38">
        <f t="shared" si="422"/>
        <v>0</v>
      </c>
      <c r="H296" s="33"/>
      <c r="I296" s="33"/>
      <c r="J296" s="33"/>
      <c r="K296" s="33"/>
      <c r="L296" s="34"/>
      <c r="M296" s="111"/>
      <c r="N296" s="111"/>
      <c r="O296" s="9">
        <v>105</v>
      </c>
    </row>
    <row r="297" spans="1:17" x14ac:dyDescent="0.25">
      <c r="A297" s="27"/>
      <c r="B297" s="28" t="s">
        <v>327</v>
      </c>
      <c r="C297" s="27" t="s">
        <v>364</v>
      </c>
      <c r="D297" s="36">
        <f>Зарплата!J297+Зарплата!K297</f>
        <v>1.4864999999999999</v>
      </c>
      <c r="E297" s="81">
        <f t="shared" si="469"/>
        <v>0.50540999999999991</v>
      </c>
      <c r="F297" s="37">
        <f t="shared" ref="F297:F298" si="478">D297*0.09/100</f>
        <v>1.3378499999999998E-3</v>
      </c>
      <c r="G297" s="38">
        <f t="shared" si="422"/>
        <v>1.8676386</v>
      </c>
      <c r="H297" s="33">
        <f t="shared" ref="H297:H298" si="479">D297+E297+F297+G297</f>
        <v>3.8608864499999997</v>
      </c>
      <c r="I297" s="33">
        <f t="shared" ref="I297:I298" si="480">P297/H297*100-100</f>
        <v>-63.829550076511573</v>
      </c>
      <c r="J297" s="33">
        <f t="shared" ref="J297:J298" si="481">H297*I297/100</f>
        <v>-2.4643864499999997</v>
      </c>
      <c r="K297" s="33">
        <f t="shared" ref="K297:K298" si="482">H297+J297</f>
        <v>1.3965000000000001</v>
      </c>
      <c r="L297" s="39">
        <f t="shared" si="475"/>
        <v>1.6758</v>
      </c>
      <c r="M297" s="111">
        <v>1.33</v>
      </c>
      <c r="N297" s="111">
        <v>1.59</v>
      </c>
      <c r="O297" s="9">
        <v>105</v>
      </c>
      <c r="P297" s="43">
        <f t="shared" ref="P297:P298" si="483">M297*O297/100</f>
        <v>1.3965000000000001</v>
      </c>
      <c r="Q297" s="43">
        <f t="shared" ref="Q297:Q298" si="484">N297*O297/100</f>
        <v>1.6695000000000002</v>
      </c>
    </row>
    <row r="298" spans="1:17" x14ac:dyDescent="0.25">
      <c r="A298" s="27"/>
      <c r="B298" s="28" t="s">
        <v>328</v>
      </c>
      <c r="C298" s="27" t="s">
        <v>364</v>
      </c>
      <c r="D298" s="36">
        <f>Зарплата!J298+Зарплата!K298</f>
        <v>0.89189999999999992</v>
      </c>
      <c r="E298" s="81">
        <f t="shared" si="469"/>
        <v>0.30324599999999996</v>
      </c>
      <c r="F298" s="37">
        <f t="shared" si="478"/>
        <v>8.0270999999999999E-4</v>
      </c>
      <c r="G298" s="38">
        <f t="shared" si="422"/>
        <v>1.1205831599999998</v>
      </c>
      <c r="H298" s="33">
        <f t="shared" si="479"/>
        <v>2.3165318699999995</v>
      </c>
      <c r="I298" s="33">
        <f t="shared" si="480"/>
        <v>-70.084590288844154</v>
      </c>
      <c r="J298" s="33">
        <f t="shared" si="481"/>
        <v>-1.6235318699999997</v>
      </c>
      <c r="K298" s="33">
        <f t="shared" si="482"/>
        <v>0.69299999999999984</v>
      </c>
      <c r="L298" s="39">
        <f t="shared" si="475"/>
        <v>0.83159999999999978</v>
      </c>
      <c r="M298" s="111">
        <v>0.66</v>
      </c>
      <c r="N298" s="111">
        <v>0.8</v>
      </c>
      <c r="O298" s="9">
        <v>105</v>
      </c>
      <c r="P298" s="43">
        <f t="shared" si="483"/>
        <v>0.69299999999999995</v>
      </c>
      <c r="Q298" s="43">
        <f t="shared" si="484"/>
        <v>0.84</v>
      </c>
    </row>
    <row r="299" spans="1:17" ht="38.25" x14ac:dyDescent="0.25">
      <c r="A299" s="27" t="s">
        <v>218</v>
      </c>
      <c r="B299" s="28" t="s">
        <v>219</v>
      </c>
      <c r="C299" s="60"/>
      <c r="D299" s="36">
        <f>Зарплата!J299+Зарплата!K299</f>
        <v>0</v>
      </c>
      <c r="E299" s="27"/>
      <c r="F299" s="42"/>
      <c r="G299" s="38">
        <f t="shared" si="422"/>
        <v>0</v>
      </c>
      <c r="H299" s="33"/>
      <c r="I299" s="33"/>
      <c r="J299" s="33"/>
      <c r="K299" s="33"/>
      <c r="L299" s="34"/>
      <c r="M299" s="111"/>
      <c r="N299" s="111"/>
      <c r="O299" s="9">
        <v>105</v>
      </c>
    </row>
    <row r="300" spans="1:17" x14ac:dyDescent="0.25">
      <c r="A300" s="27"/>
      <c r="B300" s="28" t="s">
        <v>327</v>
      </c>
      <c r="C300" s="27" t="s">
        <v>364</v>
      </c>
      <c r="D300" s="36">
        <f>Зарплата!J300+Зарплата!K300</f>
        <v>0.99099999999999988</v>
      </c>
      <c r="E300" s="81">
        <f t="shared" si="469"/>
        <v>0.33693999999999996</v>
      </c>
      <c r="F300" s="37">
        <f t="shared" ref="F300:F301" si="485">D300*0.09/100</f>
        <v>8.9189999999999994E-4</v>
      </c>
      <c r="G300" s="38">
        <f t="shared" si="422"/>
        <v>1.2450923999999999</v>
      </c>
      <c r="H300" s="33">
        <f t="shared" ref="H300:H301" si="486">D300+E300+F300+G300</f>
        <v>2.5739242999999998</v>
      </c>
      <c r="I300" s="33">
        <f t="shared" ref="I300:I301" si="487">P300/H300*100-100</f>
        <v>-75.931693096024617</v>
      </c>
      <c r="J300" s="33">
        <f t="shared" ref="J300:J301" si="488">H300*I300/100</f>
        <v>-1.9544242999999997</v>
      </c>
      <c r="K300" s="33">
        <f t="shared" ref="K300:K301" si="489">H300+J300</f>
        <v>0.61950000000000016</v>
      </c>
      <c r="L300" s="39">
        <f t="shared" si="475"/>
        <v>0.74340000000000017</v>
      </c>
      <c r="M300" s="111">
        <v>0.59</v>
      </c>
      <c r="N300" s="111">
        <v>0.71</v>
      </c>
      <c r="O300" s="9">
        <v>105</v>
      </c>
      <c r="P300" s="43">
        <f t="shared" ref="P300:P301" si="490">M300*O300/100</f>
        <v>0.61949999999999994</v>
      </c>
      <c r="Q300" s="43">
        <f t="shared" ref="Q300:Q301" si="491">N300*O300/100</f>
        <v>0.74549999999999994</v>
      </c>
    </row>
    <row r="301" spans="1:17" x14ac:dyDescent="0.25">
      <c r="A301" s="27"/>
      <c r="B301" s="28" t="s">
        <v>328</v>
      </c>
      <c r="C301" s="27" t="s">
        <v>364</v>
      </c>
      <c r="D301" s="36">
        <f>Зарплата!J301+Зарплата!K301</f>
        <v>0.59460000000000002</v>
      </c>
      <c r="E301" s="81">
        <f t="shared" si="469"/>
        <v>0.20216400000000001</v>
      </c>
      <c r="F301" s="37">
        <f t="shared" si="485"/>
        <v>5.3514000000000003E-4</v>
      </c>
      <c r="G301" s="38">
        <f t="shared" si="422"/>
        <v>0.74705544000000002</v>
      </c>
      <c r="H301" s="33">
        <f t="shared" si="486"/>
        <v>1.54435458</v>
      </c>
      <c r="I301" s="33">
        <f t="shared" si="487"/>
        <v>-79.603129742393747</v>
      </c>
      <c r="J301" s="33">
        <f t="shared" si="488"/>
        <v>-1.2293545800000001</v>
      </c>
      <c r="K301" s="33">
        <f t="shared" si="489"/>
        <v>0.31499999999999995</v>
      </c>
      <c r="L301" s="39">
        <f t="shared" si="475"/>
        <v>0.37799999999999995</v>
      </c>
      <c r="M301" s="111">
        <v>0.3</v>
      </c>
      <c r="N301" s="111">
        <v>0.36</v>
      </c>
      <c r="O301" s="9">
        <v>105</v>
      </c>
      <c r="P301" s="43">
        <f t="shared" si="490"/>
        <v>0.315</v>
      </c>
      <c r="Q301" s="43">
        <f t="shared" si="491"/>
        <v>0.37799999999999995</v>
      </c>
    </row>
    <row r="302" spans="1:17" ht="38.25" x14ac:dyDescent="0.25">
      <c r="A302" s="27" t="s">
        <v>220</v>
      </c>
      <c r="B302" s="28" t="s">
        <v>221</v>
      </c>
      <c r="C302" s="60"/>
      <c r="D302" s="36">
        <f>Зарплата!J302+Зарплата!K302</f>
        <v>0</v>
      </c>
      <c r="E302" s="27"/>
      <c r="F302" s="42"/>
      <c r="G302" s="38">
        <f t="shared" si="422"/>
        <v>0</v>
      </c>
      <c r="H302" s="33"/>
      <c r="I302" s="33"/>
      <c r="J302" s="33"/>
      <c r="K302" s="33"/>
      <c r="L302" s="34"/>
      <c r="M302" s="111"/>
      <c r="N302" s="111"/>
      <c r="O302" s="9">
        <v>105</v>
      </c>
    </row>
    <row r="303" spans="1:17" x14ac:dyDescent="0.25">
      <c r="A303" s="27"/>
      <c r="B303" s="28" t="s">
        <v>327</v>
      </c>
      <c r="C303" s="27" t="s">
        <v>364</v>
      </c>
      <c r="D303" s="36">
        <f>Зарплата!J303+Зарплата!K303</f>
        <v>1.9819999999999998</v>
      </c>
      <c r="E303" s="81">
        <f t="shared" si="469"/>
        <v>0.67387999999999992</v>
      </c>
      <c r="F303" s="37">
        <f t="shared" ref="F303:F304" si="492">D303*0.09/100</f>
        <v>1.7837999999999999E-3</v>
      </c>
      <c r="G303" s="38">
        <f t="shared" si="422"/>
        <v>2.4901847999999998</v>
      </c>
      <c r="H303" s="33">
        <f t="shared" ref="H303:H304" si="493">D303+E303+F303+G303</f>
        <v>5.1478485999999997</v>
      </c>
      <c r="I303" s="33">
        <f t="shared" ref="I303:I304" si="494">P303/H303*100-100</f>
        <v>-77.971380121785245</v>
      </c>
      <c r="J303" s="33">
        <f t="shared" ref="J303:J304" si="495">H303*I303/100</f>
        <v>-4.0138486000000002</v>
      </c>
      <c r="K303" s="33">
        <f t="shared" ref="K303:K304" si="496">H303+J303</f>
        <v>1.1339999999999995</v>
      </c>
      <c r="L303" s="39">
        <f t="shared" si="475"/>
        <v>1.3607999999999993</v>
      </c>
      <c r="M303" s="111">
        <v>1.08</v>
      </c>
      <c r="N303" s="111">
        <v>1.29</v>
      </c>
      <c r="O303" s="9">
        <v>105</v>
      </c>
      <c r="P303" s="43">
        <f t="shared" ref="P303:P304" si="497">M303*O303/100</f>
        <v>1.1340000000000001</v>
      </c>
      <c r="Q303" s="43">
        <f t="shared" ref="Q303:Q304" si="498">N303*O303/100</f>
        <v>1.3545000000000003</v>
      </c>
    </row>
    <row r="304" spans="1:17" x14ac:dyDescent="0.25">
      <c r="A304" s="27"/>
      <c r="B304" s="28" t="s">
        <v>328</v>
      </c>
      <c r="C304" s="27" t="s">
        <v>364</v>
      </c>
      <c r="D304" s="36">
        <f>Зарплата!J304+Зарплата!K304</f>
        <v>1.1892</v>
      </c>
      <c r="E304" s="81">
        <f t="shared" si="469"/>
        <v>0.40432800000000002</v>
      </c>
      <c r="F304" s="37">
        <f t="shared" si="492"/>
        <v>1.0702800000000001E-3</v>
      </c>
      <c r="G304" s="38">
        <f t="shared" si="422"/>
        <v>1.49411088</v>
      </c>
      <c r="H304" s="33">
        <f t="shared" si="493"/>
        <v>3.0887091600000001</v>
      </c>
      <c r="I304" s="33">
        <f t="shared" si="494"/>
        <v>-81.302868930527595</v>
      </c>
      <c r="J304" s="33">
        <f t="shared" si="495"/>
        <v>-2.5112091599999999</v>
      </c>
      <c r="K304" s="33">
        <f t="shared" si="496"/>
        <v>0.57750000000000012</v>
      </c>
      <c r="L304" s="39">
        <f t="shared" si="475"/>
        <v>0.69300000000000017</v>
      </c>
      <c r="M304" s="111">
        <v>0.55000000000000004</v>
      </c>
      <c r="N304" s="111">
        <v>0.65</v>
      </c>
      <c r="O304" s="9">
        <v>105</v>
      </c>
      <c r="P304" s="43">
        <f t="shared" si="497"/>
        <v>0.57750000000000012</v>
      </c>
      <c r="Q304" s="43">
        <f t="shared" si="498"/>
        <v>0.6825</v>
      </c>
    </row>
    <row r="305" spans="1:17" ht="51" x14ac:dyDescent="0.25">
      <c r="A305" s="27" t="s">
        <v>222</v>
      </c>
      <c r="B305" s="28" t="s">
        <v>223</v>
      </c>
      <c r="C305" s="60"/>
      <c r="D305" s="36">
        <f>Зарплата!J305+Зарплата!K305</f>
        <v>0</v>
      </c>
      <c r="E305" s="27"/>
      <c r="F305" s="42"/>
      <c r="G305" s="38">
        <f t="shared" si="422"/>
        <v>0</v>
      </c>
      <c r="H305" s="33"/>
      <c r="I305" s="33"/>
      <c r="J305" s="33"/>
      <c r="K305" s="33"/>
      <c r="L305" s="34"/>
      <c r="M305" s="111"/>
      <c r="N305" s="111"/>
      <c r="O305" s="9">
        <v>105</v>
      </c>
    </row>
    <row r="306" spans="1:17" x14ac:dyDescent="0.25">
      <c r="A306" s="27"/>
      <c r="B306" s="28" t="s">
        <v>327</v>
      </c>
      <c r="C306" s="27" t="s">
        <v>364</v>
      </c>
      <c r="D306" s="36">
        <f>Зарплата!J306+Зарплата!K306</f>
        <v>2.4775</v>
      </c>
      <c r="E306" s="81">
        <f t="shared" si="469"/>
        <v>0.84235000000000004</v>
      </c>
      <c r="F306" s="37">
        <f t="shared" ref="F306:F307" si="499">D306*0.09/100</f>
        <v>2.22975E-3</v>
      </c>
      <c r="G306" s="38">
        <f t="shared" si="422"/>
        <v>3.1127310000000001</v>
      </c>
      <c r="H306" s="33">
        <f t="shared" ref="H306:H307" si="500">D306+E306+F306+G306</f>
        <v>6.4348107500000005</v>
      </c>
      <c r="I306" s="33">
        <f t="shared" ref="I306:I307" si="501">P306/H306*100-100</f>
        <v>-87.761877845436246</v>
      </c>
      <c r="J306" s="33">
        <f t="shared" ref="J306:J307" si="502">H306*I306/100</f>
        <v>-5.6473107499999999</v>
      </c>
      <c r="K306" s="33">
        <f t="shared" ref="K306:K307" si="503">H306+J306</f>
        <v>0.78750000000000053</v>
      </c>
      <c r="L306" s="39">
        <f t="shared" si="475"/>
        <v>0.94500000000000062</v>
      </c>
      <c r="M306" s="111">
        <v>0.75</v>
      </c>
      <c r="N306" s="111">
        <v>0.9</v>
      </c>
      <c r="O306" s="9">
        <v>105</v>
      </c>
      <c r="P306" s="43">
        <f t="shared" ref="P306:P307" si="504">M306*O306/100</f>
        <v>0.78749999999999998</v>
      </c>
      <c r="Q306" s="43">
        <f t="shared" ref="Q306:Q307" si="505">N306*O306/100</f>
        <v>0.94499999999999995</v>
      </c>
    </row>
    <row r="307" spans="1:17" x14ac:dyDescent="0.25">
      <c r="A307" s="27"/>
      <c r="B307" s="28" t="s">
        <v>328</v>
      </c>
      <c r="C307" s="27" t="s">
        <v>364</v>
      </c>
      <c r="D307" s="36">
        <f>Зарплата!J307+Зарплата!K307</f>
        <v>1.4864999999999999</v>
      </c>
      <c r="E307" s="81">
        <f t="shared" si="469"/>
        <v>0.50540999999999991</v>
      </c>
      <c r="F307" s="37">
        <f t="shared" si="499"/>
        <v>1.3378499999999998E-3</v>
      </c>
      <c r="G307" s="38">
        <f t="shared" si="422"/>
        <v>1.8676386</v>
      </c>
      <c r="H307" s="33">
        <f t="shared" si="500"/>
        <v>3.8608864499999997</v>
      </c>
      <c r="I307" s="33">
        <f t="shared" si="501"/>
        <v>-89.66558573614617</v>
      </c>
      <c r="J307" s="33">
        <f t="shared" si="502"/>
        <v>-3.4618864500000002</v>
      </c>
      <c r="K307" s="33">
        <f t="shared" si="503"/>
        <v>0.39899999999999958</v>
      </c>
      <c r="L307" s="39">
        <f t="shared" si="475"/>
        <v>0.47879999999999945</v>
      </c>
      <c r="M307" s="111">
        <v>0.38</v>
      </c>
      <c r="N307" s="111">
        <v>0.46</v>
      </c>
      <c r="O307" s="9">
        <v>105</v>
      </c>
      <c r="P307" s="43">
        <f t="shared" si="504"/>
        <v>0.39899999999999997</v>
      </c>
      <c r="Q307" s="43">
        <f t="shared" si="505"/>
        <v>0.48300000000000004</v>
      </c>
    </row>
    <row r="308" spans="1:17" ht="63.75" x14ac:dyDescent="0.25">
      <c r="A308" s="27" t="s">
        <v>224</v>
      </c>
      <c r="B308" s="28" t="s">
        <v>225</v>
      </c>
      <c r="C308" s="60"/>
      <c r="D308" s="36">
        <f>Зарплата!J308+Зарплата!K308</f>
        <v>0</v>
      </c>
      <c r="E308" s="27"/>
      <c r="F308" s="42"/>
      <c r="G308" s="38">
        <f t="shared" si="422"/>
        <v>0</v>
      </c>
      <c r="H308" s="33"/>
      <c r="I308" s="33"/>
      <c r="J308" s="33"/>
      <c r="K308" s="33"/>
      <c r="L308" s="34"/>
      <c r="M308" s="111"/>
      <c r="N308" s="111"/>
      <c r="O308" s="9">
        <v>105</v>
      </c>
    </row>
    <row r="309" spans="1:17" x14ac:dyDescent="0.25">
      <c r="A309" s="27"/>
      <c r="B309" s="28" t="s">
        <v>327</v>
      </c>
      <c r="C309" s="27" t="s">
        <v>364</v>
      </c>
      <c r="D309" s="36">
        <f>Зарплата!J309+Зарплата!K309</f>
        <v>2.4775</v>
      </c>
      <c r="E309" s="81">
        <f t="shared" si="469"/>
        <v>0.84235000000000004</v>
      </c>
      <c r="F309" s="37">
        <f t="shared" ref="F309:F310" si="506">D309*0.09/100</f>
        <v>2.22975E-3</v>
      </c>
      <c r="G309" s="38">
        <f t="shared" si="422"/>
        <v>3.1127310000000001</v>
      </c>
      <c r="H309" s="33">
        <f t="shared" ref="H309:H310" si="507">D309+E309+F309+G309</f>
        <v>6.4348107500000005</v>
      </c>
      <c r="I309" s="33">
        <f t="shared" ref="I309:I310" si="508">P309/H309*100-100</f>
        <v>-73.239306222020588</v>
      </c>
      <c r="J309" s="33">
        <f t="shared" ref="J309:J310" si="509">H309*I309/100</f>
        <v>-4.71281075</v>
      </c>
      <c r="K309" s="33">
        <f t="shared" ref="K309:K310" si="510">H309+J309</f>
        <v>1.7220000000000004</v>
      </c>
      <c r="L309" s="39">
        <f t="shared" si="475"/>
        <v>2.0664000000000002</v>
      </c>
      <c r="M309" s="111">
        <v>1.64</v>
      </c>
      <c r="N309" s="111">
        <v>1.96</v>
      </c>
      <c r="O309" s="9">
        <v>105</v>
      </c>
      <c r="P309" s="43">
        <f t="shared" ref="P309:P310" si="511">M309*O309/100</f>
        <v>1.722</v>
      </c>
      <c r="Q309" s="43">
        <f t="shared" ref="Q309:Q310" si="512">N309*O309/100</f>
        <v>2.0579999999999998</v>
      </c>
    </row>
    <row r="310" spans="1:17" x14ac:dyDescent="0.25">
      <c r="A310" s="27"/>
      <c r="B310" s="28" t="s">
        <v>328</v>
      </c>
      <c r="C310" s="27" t="s">
        <v>364</v>
      </c>
      <c r="D310" s="36">
        <f>Зарплата!J310+Зарплата!K310</f>
        <v>1.4864999999999999</v>
      </c>
      <c r="E310" s="81">
        <f t="shared" si="469"/>
        <v>0.50540999999999991</v>
      </c>
      <c r="F310" s="37">
        <f t="shared" si="506"/>
        <v>1.3378499999999998E-3</v>
      </c>
      <c r="G310" s="38">
        <f t="shared" si="422"/>
        <v>1.8676386</v>
      </c>
      <c r="H310" s="33">
        <f t="shared" si="507"/>
        <v>3.8608864499999997</v>
      </c>
      <c r="I310" s="33">
        <f t="shared" si="508"/>
        <v>-79.603129742393747</v>
      </c>
      <c r="J310" s="33">
        <f t="shared" si="509"/>
        <v>-3.0733864499999997</v>
      </c>
      <c r="K310" s="33">
        <f t="shared" si="510"/>
        <v>0.78750000000000009</v>
      </c>
      <c r="L310" s="39">
        <f t="shared" si="475"/>
        <v>0.94500000000000006</v>
      </c>
      <c r="M310" s="111">
        <v>0.75</v>
      </c>
      <c r="N310" s="111">
        <v>0.9</v>
      </c>
      <c r="O310" s="9">
        <v>105</v>
      </c>
      <c r="P310" s="43">
        <f t="shared" si="511"/>
        <v>0.78749999999999998</v>
      </c>
      <c r="Q310" s="43">
        <f t="shared" si="512"/>
        <v>0.94499999999999995</v>
      </c>
    </row>
    <row r="311" spans="1:17" ht="38.25" x14ac:dyDescent="0.25">
      <c r="A311" s="27" t="s">
        <v>226</v>
      </c>
      <c r="B311" s="28" t="s">
        <v>227</v>
      </c>
      <c r="C311" s="60"/>
      <c r="D311" s="36">
        <f>Зарплата!J311+Зарплата!K311</f>
        <v>0</v>
      </c>
      <c r="E311" s="27"/>
      <c r="F311" s="42"/>
      <c r="G311" s="38">
        <f t="shared" si="422"/>
        <v>0</v>
      </c>
      <c r="H311" s="33"/>
      <c r="I311" s="33"/>
      <c r="J311" s="33"/>
      <c r="K311" s="33"/>
      <c r="L311" s="34"/>
      <c r="M311" s="111"/>
      <c r="N311" s="111"/>
      <c r="O311" s="9">
        <v>105</v>
      </c>
    </row>
    <row r="312" spans="1:17" x14ac:dyDescent="0.25">
      <c r="A312" s="27"/>
      <c r="B312" s="28" t="s">
        <v>327</v>
      </c>
      <c r="C312" s="27" t="s">
        <v>364</v>
      </c>
      <c r="D312" s="36">
        <f>Зарплата!J312+Зарплата!K312</f>
        <v>2.4775</v>
      </c>
      <c r="E312" s="81">
        <f t="shared" ref="E312:E313" si="513">D312*34/100</f>
        <v>0.84235000000000004</v>
      </c>
      <c r="F312" s="37">
        <f t="shared" ref="F312:F313" si="514">D312*0.09/100</f>
        <v>2.22975E-3</v>
      </c>
      <c r="G312" s="38">
        <f t="shared" si="422"/>
        <v>3.1127310000000001</v>
      </c>
      <c r="H312" s="33">
        <f t="shared" ref="H312:H313" si="515">D312+E312+F312+G312</f>
        <v>6.4348107500000005</v>
      </c>
      <c r="I312" s="33">
        <f t="shared" ref="I312:I313" si="516">P312/H312*100-100</f>
        <v>-26.244917148495801</v>
      </c>
      <c r="J312" s="33">
        <f t="shared" ref="J312:J313" si="517">H312*I312/100</f>
        <v>-1.6888107500000016</v>
      </c>
      <c r="K312" s="33">
        <f t="shared" ref="K312:K313" si="518">H312+J312</f>
        <v>4.7459999999999987</v>
      </c>
      <c r="L312" s="39">
        <f t="shared" ref="L312:L313" si="519">K312*1.2</f>
        <v>5.695199999999998</v>
      </c>
      <c r="M312" s="111">
        <v>4.5199999999999996</v>
      </c>
      <c r="N312" s="111">
        <v>5.42</v>
      </c>
      <c r="O312" s="9">
        <v>105</v>
      </c>
      <c r="P312" s="43">
        <f t="shared" ref="P312:P313" si="520">M312*O312/100</f>
        <v>4.7459999999999996</v>
      </c>
      <c r="Q312" s="43">
        <f t="shared" ref="Q312:Q313" si="521">N312*O312/100</f>
        <v>5.6909999999999998</v>
      </c>
    </row>
    <row r="313" spans="1:17" x14ac:dyDescent="0.25">
      <c r="A313" s="27"/>
      <c r="B313" s="28" t="s">
        <v>328</v>
      </c>
      <c r="C313" s="27" t="s">
        <v>364</v>
      </c>
      <c r="D313" s="36">
        <f>Зарплата!J313+Зарплата!K313</f>
        <v>1.4864999999999999</v>
      </c>
      <c r="E313" s="81">
        <f t="shared" si="513"/>
        <v>0.50540999999999991</v>
      </c>
      <c r="F313" s="37">
        <f t="shared" si="514"/>
        <v>1.3378499999999998E-3</v>
      </c>
      <c r="G313" s="38">
        <f t="shared" si="422"/>
        <v>1.8676386</v>
      </c>
      <c r="H313" s="33">
        <f t="shared" si="515"/>
        <v>3.8608864499999997</v>
      </c>
      <c r="I313" s="33">
        <f t="shared" si="516"/>
        <v>-40.169180577688302</v>
      </c>
      <c r="J313" s="33">
        <f t="shared" si="517"/>
        <v>-1.5508864499999993</v>
      </c>
      <c r="K313" s="33">
        <f t="shared" si="518"/>
        <v>2.3100000000000005</v>
      </c>
      <c r="L313" s="39">
        <f t="shared" si="519"/>
        <v>2.7720000000000007</v>
      </c>
      <c r="M313" s="111">
        <v>2.2000000000000002</v>
      </c>
      <c r="N313" s="111">
        <v>2.65</v>
      </c>
      <c r="O313" s="9">
        <v>105</v>
      </c>
      <c r="P313" s="43">
        <f t="shared" si="520"/>
        <v>2.3100000000000005</v>
      </c>
      <c r="Q313" s="43">
        <f t="shared" si="521"/>
        <v>2.7825000000000002</v>
      </c>
    </row>
    <row r="314" spans="1:17" ht="51" x14ac:dyDescent="0.25">
      <c r="A314" s="27" t="s">
        <v>228</v>
      </c>
      <c r="B314" s="28" t="s">
        <v>229</v>
      </c>
      <c r="C314" s="60"/>
      <c r="D314" s="36">
        <f>Зарплата!J314+Зарплата!K314</f>
        <v>0</v>
      </c>
      <c r="E314" s="27"/>
      <c r="F314" s="42"/>
      <c r="G314" s="38">
        <f t="shared" si="422"/>
        <v>0</v>
      </c>
      <c r="H314" s="33"/>
      <c r="I314" s="33"/>
      <c r="J314" s="33"/>
      <c r="K314" s="33"/>
      <c r="L314" s="34"/>
      <c r="M314" s="111"/>
      <c r="N314" s="111"/>
      <c r="O314" s="9">
        <v>105</v>
      </c>
    </row>
    <row r="315" spans="1:17" ht="25.5" x14ac:dyDescent="0.25">
      <c r="A315" s="27" t="s">
        <v>230</v>
      </c>
      <c r="B315" s="28" t="s">
        <v>205</v>
      </c>
      <c r="C315" s="60"/>
      <c r="D315" s="36">
        <f>Зарплата!J315+Зарплата!K315</f>
        <v>0</v>
      </c>
      <c r="E315" s="27"/>
      <c r="F315" s="42"/>
      <c r="G315" s="38">
        <f t="shared" si="422"/>
        <v>0</v>
      </c>
      <c r="H315" s="33"/>
      <c r="I315" s="33"/>
      <c r="J315" s="33"/>
      <c r="K315" s="33"/>
      <c r="L315" s="34"/>
      <c r="M315" s="111"/>
      <c r="N315" s="111"/>
      <c r="O315" s="9">
        <v>105</v>
      </c>
    </row>
    <row r="316" spans="1:17" x14ac:dyDescent="0.25">
      <c r="A316" s="27"/>
      <c r="B316" s="28" t="s">
        <v>327</v>
      </c>
      <c r="C316" s="27" t="s">
        <v>364</v>
      </c>
      <c r="D316" s="36">
        <f>Зарплата!J316+Зарплата!K316</f>
        <v>1.9819999999999998</v>
      </c>
      <c r="E316" s="81">
        <f t="shared" ref="E316:E326" si="522">D316*34/100</f>
        <v>0.67387999999999992</v>
      </c>
      <c r="F316" s="37">
        <f t="shared" ref="F316:F317" si="523">D316*0.09/100</f>
        <v>1.7837999999999999E-3</v>
      </c>
      <c r="G316" s="38">
        <f t="shared" si="422"/>
        <v>2.4901847999999998</v>
      </c>
      <c r="H316" s="33">
        <f t="shared" ref="H316:H317" si="524">D316+E316+F316+G316</f>
        <v>5.1478485999999997</v>
      </c>
      <c r="I316" s="33">
        <f t="shared" ref="I316:I317" si="525">P316/H316*100-100</f>
        <v>-36.56573349884453</v>
      </c>
      <c r="J316" s="33">
        <f t="shared" ref="J316:J317" si="526">H316*I316/100</f>
        <v>-1.8823485999999992</v>
      </c>
      <c r="K316" s="33">
        <f t="shared" ref="K316:K317" si="527">H316+J316</f>
        <v>3.2655000000000003</v>
      </c>
      <c r="L316" s="39">
        <f t="shared" ref="L316:L326" si="528">K316*1.2</f>
        <v>3.9186000000000001</v>
      </c>
      <c r="M316" s="111">
        <v>3.11</v>
      </c>
      <c r="N316" s="111">
        <v>3.73</v>
      </c>
      <c r="O316" s="9">
        <v>105</v>
      </c>
      <c r="P316" s="43">
        <f t="shared" ref="P316:P317" si="529">M316*O316/100</f>
        <v>3.2655000000000003</v>
      </c>
      <c r="Q316" s="43">
        <f t="shared" ref="Q316:Q317" si="530">N316*O316/100</f>
        <v>3.9164999999999996</v>
      </c>
    </row>
    <row r="317" spans="1:17" x14ac:dyDescent="0.25">
      <c r="A317" s="27"/>
      <c r="B317" s="28" t="s">
        <v>328</v>
      </c>
      <c r="C317" s="27" t="s">
        <v>364</v>
      </c>
      <c r="D317" s="36">
        <f>Зарплата!J317+Зарплата!K317</f>
        <v>1.1892</v>
      </c>
      <c r="E317" s="81">
        <f t="shared" si="522"/>
        <v>0.40432800000000002</v>
      </c>
      <c r="F317" s="37">
        <f t="shared" si="523"/>
        <v>1.0702800000000001E-3</v>
      </c>
      <c r="G317" s="38">
        <f t="shared" si="422"/>
        <v>1.49411088</v>
      </c>
      <c r="H317" s="33">
        <f t="shared" si="524"/>
        <v>3.0887091600000001</v>
      </c>
      <c r="I317" s="33">
        <f t="shared" si="525"/>
        <v>5.7237775019257668</v>
      </c>
      <c r="J317" s="33">
        <f t="shared" si="526"/>
        <v>0.17679084000000034</v>
      </c>
      <c r="K317" s="33">
        <f t="shared" si="527"/>
        <v>3.2655000000000003</v>
      </c>
      <c r="L317" s="39">
        <f t="shared" si="528"/>
        <v>3.9186000000000001</v>
      </c>
      <c r="M317" s="111">
        <v>3.11</v>
      </c>
      <c r="N317" s="111">
        <v>3.73</v>
      </c>
      <c r="O317" s="9">
        <v>105</v>
      </c>
      <c r="P317" s="43">
        <f t="shared" si="529"/>
        <v>3.2655000000000003</v>
      </c>
      <c r="Q317" s="43">
        <f t="shared" si="530"/>
        <v>3.9164999999999996</v>
      </c>
    </row>
    <row r="318" spans="1:17" ht="51" x14ac:dyDescent="0.25">
      <c r="A318" s="27" t="s">
        <v>231</v>
      </c>
      <c r="B318" s="28" t="s">
        <v>207</v>
      </c>
      <c r="C318" s="60"/>
      <c r="D318" s="36">
        <f>Зарплата!J318+Зарплата!K318</f>
        <v>0</v>
      </c>
      <c r="E318" s="27"/>
      <c r="F318" s="42"/>
      <c r="G318" s="38">
        <f t="shared" si="422"/>
        <v>0</v>
      </c>
      <c r="H318" s="33"/>
      <c r="I318" s="33"/>
      <c r="J318" s="33"/>
      <c r="K318" s="33"/>
      <c r="L318" s="34"/>
      <c r="M318" s="111"/>
      <c r="N318" s="111"/>
      <c r="O318" s="9">
        <v>105</v>
      </c>
    </row>
    <row r="319" spans="1:17" x14ac:dyDescent="0.25">
      <c r="A319" s="27"/>
      <c r="B319" s="28" t="s">
        <v>327</v>
      </c>
      <c r="C319" s="27" t="s">
        <v>364</v>
      </c>
      <c r="D319" s="36">
        <f>Зарплата!J319+Зарплата!K319</f>
        <v>1.9819999999999998</v>
      </c>
      <c r="E319" s="81">
        <f t="shared" si="522"/>
        <v>0.67387999999999992</v>
      </c>
      <c r="F319" s="81">
        <v>1.134E-3</v>
      </c>
      <c r="G319" s="38">
        <f t="shared" si="422"/>
        <v>2.4901847999999998</v>
      </c>
      <c r="H319" s="33">
        <f t="shared" ref="H319:H320" si="531">D319+E319+F319+G319</f>
        <v>5.1471988</v>
      </c>
      <c r="I319" s="33">
        <f t="shared" ref="I319:I320" si="532">P319/H319*100-100</f>
        <v>-10.854424352134998</v>
      </c>
      <c r="J319" s="33">
        <f t="shared" ref="J319:J320" si="533">H319*I319/100</f>
        <v>-0.55869880000000038</v>
      </c>
      <c r="K319" s="33">
        <f t="shared" ref="K319:K320" si="534">H319+J319</f>
        <v>4.5884999999999998</v>
      </c>
      <c r="L319" s="39">
        <f t="shared" si="528"/>
        <v>5.5061999999999998</v>
      </c>
      <c r="M319" s="111">
        <v>4.37</v>
      </c>
      <c r="N319" s="111">
        <v>5.25</v>
      </c>
      <c r="O319" s="9">
        <v>105</v>
      </c>
      <c r="P319" s="43">
        <f t="shared" ref="P319:P320" si="535">M319*O319/100</f>
        <v>4.5884999999999998</v>
      </c>
      <c r="Q319" s="43">
        <f t="shared" ref="Q319:Q320" si="536">N319*O319/100</f>
        <v>5.5125000000000002</v>
      </c>
    </row>
    <row r="320" spans="1:17" x14ac:dyDescent="0.25">
      <c r="A320" s="27"/>
      <c r="B320" s="28" t="s">
        <v>328</v>
      </c>
      <c r="C320" s="27" t="s">
        <v>364</v>
      </c>
      <c r="D320" s="36">
        <f>Зарплата!J320+Зарплата!K320</f>
        <v>1.3874</v>
      </c>
      <c r="E320" s="81">
        <f t="shared" si="522"/>
        <v>0.47171599999999997</v>
      </c>
      <c r="F320" s="81">
        <v>1.134E-3</v>
      </c>
      <c r="G320" s="38">
        <f t="shared" si="422"/>
        <v>1.7431293600000002</v>
      </c>
      <c r="H320" s="33">
        <f t="shared" si="531"/>
        <v>3.6033793599999999</v>
      </c>
      <c r="I320" s="33">
        <f t="shared" si="532"/>
        <v>46.570745745737952</v>
      </c>
      <c r="J320" s="33">
        <f t="shared" si="533"/>
        <v>1.6781206399999993</v>
      </c>
      <c r="K320" s="33">
        <f t="shared" si="534"/>
        <v>5.2814999999999994</v>
      </c>
      <c r="L320" s="39">
        <f t="shared" si="528"/>
        <v>6.3377999999999988</v>
      </c>
      <c r="M320" s="111">
        <v>5.03</v>
      </c>
      <c r="N320" s="111">
        <v>6.03</v>
      </c>
      <c r="O320" s="9">
        <v>105</v>
      </c>
      <c r="P320" s="43">
        <f t="shared" si="535"/>
        <v>5.2814999999999994</v>
      </c>
      <c r="Q320" s="43">
        <f t="shared" si="536"/>
        <v>6.3315000000000001</v>
      </c>
    </row>
    <row r="321" spans="1:17" ht="63.75" x14ac:dyDescent="0.25">
      <c r="A321" s="27" t="s">
        <v>232</v>
      </c>
      <c r="B321" s="28" t="s">
        <v>233</v>
      </c>
      <c r="C321" s="60"/>
      <c r="D321" s="36">
        <f>Зарплата!J321+Зарплата!K321</f>
        <v>0</v>
      </c>
      <c r="E321" s="27"/>
      <c r="F321" s="42"/>
      <c r="G321" s="38">
        <f t="shared" si="422"/>
        <v>0</v>
      </c>
      <c r="H321" s="33"/>
      <c r="I321" s="33"/>
      <c r="J321" s="33"/>
      <c r="K321" s="33"/>
      <c r="L321" s="34"/>
      <c r="M321" s="111"/>
      <c r="N321" s="111"/>
      <c r="O321" s="9">
        <v>105</v>
      </c>
    </row>
    <row r="322" spans="1:17" x14ac:dyDescent="0.25">
      <c r="A322" s="27"/>
      <c r="B322" s="28" t="s">
        <v>327</v>
      </c>
      <c r="C322" s="27" t="s">
        <v>364</v>
      </c>
      <c r="D322" s="36">
        <f>Зарплата!J322+Зарплата!K322</f>
        <v>1.9819999999999998</v>
      </c>
      <c r="E322" s="81">
        <f t="shared" si="522"/>
        <v>0.67387999999999992</v>
      </c>
      <c r="F322" s="37">
        <f t="shared" ref="F322:F323" si="537">D322*0.09/100</f>
        <v>1.7837999999999999E-3</v>
      </c>
      <c r="G322" s="38">
        <f t="shared" si="422"/>
        <v>2.4901847999999998</v>
      </c>
      <c r="H322" s="33">
        <f t="shared" ref="H322:H323" si="538">D322+E322+F322+G322</f>
        <v>5.1478485999999997</v>
      </c>
      <c r="I322" s="33">
        <f t="shared" ref="I322:I323" si="539">P322/H322*100-100</f>
        <v>19.117722304420525</v>
      </c>
      <c r="J322" s="33">
        <f t="shared" ref="J322:J323" si="540">H322*I322/100</f>
        <v>0.98415139999999968</v>
      </c>
      <c r="K322" s="33">
        <f t="shared" ref="K322:K323" si="541">H322+J322</f>
        <v>6.1319999999999997</v>
      </c>
      <c r="L322" s="39">
        <f t="shared" si="528"/>
        <v>7.3583999999999996</v>
      </c>
      <c r="M322" s="111">
        <v>5.84</v>
      </c>
      <c r="N322" s="111">
        <v>7.01</v>
      </c>
      <c r="O322" s="9">
        <v>105</v>
      </c>
      <c r="P322" s="43">
        <f t="shared" ref="P322:P323" si="542">M322*O322/100</f>
        <v>6.1319999999999997</v>
      </c>
      <c r="Q322" s="43">
        <f t="shared" ref="Q322:Q323" si="543">N322*O322/100</f>
        <v>7.3604999999999992</v>
      </c>
    </row>
    <row r="323" spans="1:17" x14ac:dyDescent="0.25">
      <c r="A323" s="27"/>
      <c r="B323" s="28" t="s">
        <v>328</v>
      </c>
      <c r="C323" s="27" t="s">
        <v>364</v>
      </c>
      <c r="D323" s="36">
        <f>Зарплата!J323+Зарплата!K323</f>
        <v>1.1892</v>
      </c>
      <c r="E323" s="81">
        <f t="shared" si="522"/>
        <v>0.40432800000000002</v>
      </c>
      <c r="F323" s="37">
        <f t="shared" si="537"/>
        <v>1.0702800000000001E-3</v>
      </c>
      <c r="G323" s="38">
        <f t="shared" si="422"/>
        <v>1.49411088</v>
      </c>
      <c r="H323" s="33">
        <f t="shared" si="538"/>
        <v>3.0887091600000001</v>
      </c>
      <c r="I323" s="33">
        <f t="shared" si="539"/>
        <v>19.321691006996559</v>
      </c>
      <c r="J323" s="33">
        <f t="shared" si="540"/>
        <v>0.59679083999999893</v>
      </c>
      <c r="K323" s="33">
        <f t="shared" si="541"/>
        <v>3.6854999999999989</v>
      </c>
      <c r="L323" s="39">
        <f t="shared" si="528"/>
        <v>4.4225999999999983</v>
      </c>
      <c r="M323" s="111">
        <v>3.51</v>
      </c>
      <c r="N323" s="111">
        <v>4.21</v>
      </c>
      <c r="O323" s="9">
        <v>105</v>
      </c>
      <c r="P323" s="43">
        <f t="shared" si="542"/>
        <v>3.6854999999999993</v>
      </c>
      <c r="Q323" s="43">
        <f t="shared" si="543"/>
        <v>4.4205000000000005</v>
      </c>
    </row>
    <row r="324" spans="1:17" ht="51" x14ac:dyDescent="0.25">
      <c r="A324" s="27" t="s">
        <v>234</v>
      </c>
      <c r="B324" s="28" t="s">
        <v>235</v>
      </c>
      <c r="C324" s="60"/>
      <c r="D324" s="36">
        <f>Зарплата!J324+Зарплата!K324</f>
        <v>0</v>
      </c>
      <c r="E324" s="27"/>
      <c r="F324" s="42"/>
      <c r="G324" s="38">
        <f t="shared" si="422"/>
        <v>0</v>
      </c>
      <c r="H324" s="33"/>
      <c r="I324" s="33"/>
      <c r="J324" s="33"/>
      <c r="K324" s="33"/>
      <c r="L324" s="34"/>
      <c r="M324" s="111"/>
      <c r="N324" s="111"/>
      <c r="O324" s="9">
        <v>105</v>
      </c>
    </row>
    <row r="325" spans="1:17" x14ac:dyDescent="0.25">
      <c r="A325" s="27"/>
      <c r="B325" s="28" t="s">
        <v>327</v>
      </c>
      <c r="C325" s="27" t="s">
        <v>364</v>
      </c>
      <c r="D325" s="36">
        <f>Зарплата!J325+Зарплата!K325</f>
        <v>1.9819999999999998</v>
      </c>
      <c r="E325" s="81">
        <f t="shared" si="522"/>
        <v>0.67387999999999992</v>
      </c>
      <c r="F325" s="37">
        <f t="shared" ref="F325:F326" si="544">D325*0.09/100</f>
        <v>1.7837999999999999E-3</v>
      </c>
      <c r="G325" s="38">
        <f t="shared" si="422"/>
        <v>2.4901847999999998</v>
      </c>
      <c r="H325" s="33">
        <f t="shared" ref="H325:H326" si="545">D325+E325+F325+G325</f>
        <v>5.1478485999999997</v>
      </c>
      <c r="I325" s="33">
        <f t="shared" ref="I325:I326" si="546">P325/H325*100-100</f>
        <v>5.6557879344004078</v>
      </c>
      <c r="J325" s="33">
        <f t="shared" ref="J325:J326" si="547">H325*I325/100</f>
        <v>0.29115140000000028</v>
      </c>
      <c r="K325" s="33">
        <f t="shared" ref="K325:K326" si="548">H325+J325</f>
        <v>5.4390000000000001</v>
      </c>
      <c r="L325" s="39">
        <f t="shared" si="528"/>
        <v>6.5267999999999997</v>
      </c>
      <c r="M325" s="111">
        <v>5.18</v>
      </c>
      <c r="N325" s="111">
        <v>6.22</v>
      </c>
      <c r="O325" s="9">
        <v>105</v>
      </c>
      <c r="P325" s="43">
        <f t="shared" ref="P325:P326" si="549">M325*O325/100</f>
        <v>5.4390000000000001</v>
      </c>
      <c r="Q325" s="43">
        <f t="shared" ref="Q325:Q326" si="550">N325*O325/100</f>
        <v>6.5310000000000006</v>
      </c>
    </row>
    <row r="326" spans="1:17" x14ac:dyDescent="0.25">
      <c r="A326" s="27"/>
      <c r="B326" s="28" t="s">
        <v>328</v>
      </c>
      <c r="C326" s="27" t="s">
        <v>364</v>
      </c>
      <c r="D326" s="36">
        <f>Зарплата!J326+Зарплата!K326</f>
        <v>1.1892</v>
      </c>
      <c r="E326" s="81">
        <f t="shared" si="522"/>
        <v>0.40432800000000002</v>
      </c>
      <c r="F326" s="37">
        <f t="shared" si="544"/>
        <v>1.0702800000000001E-3</v>
      </c>
      <c r="G326" s="38">
        <f t="shared" si="422"/>
        <v>1.49411088</v>
      </c>
      <c r="H326" s="33">
        <f t="shared" si="545"/>
        <v>3.0887091600000001</v>
      </c>
      <c r="I326" s="33">
        <f t="shared" si="546"/>
        <v>19.321691006996559</v>
      </c>
      <c r="J326" s="33">
        <f t="shared" si="547"/>
        <v>0.59679083999999893</v>
      </c>
      <c r="K326" s="33">
        <f t="shared" si="548"/>
        <v>3.6854999999999989</v>
      </c>
      <c r="L326" s="39">
        <f t="shared" si="528"/>
        <v>4.4225999999999983</v>
      </c>
      <c r="M326" s="111">
        <v>3.51</v>
      </c>
      <c r="N326" s="111">
        <v>4.21</v>
      </c>
      <c r="O326" s="9">
        <v>105</v>
      </c>
      <c r="P326" s="43">
        <f t="shared" si="549"/>
        <v>3.6854999999999993</v>
      </c>
      <c r="Q326" s="43">
        <f t="shared" si="550"/>
        <v>4.4205000000000005</v>
      </c>
    </row>
    <row r="327" spans="1:17" ht="38.25" x14ac:dyDescent="0.25">
      <c r="A327" s="27" t="s">
        <v>236</v>
      </c>
      <c r="B327" s="28" t="s">
        <v>237</v>
      </c>
      <c r="C327" s="60"/>
      <c r="D327" s="36">
        <f>Зарплата!J327+Зарплата!K327</f>
        <v>0</v>
      </c>
      <c r="E327" s="27"/>
      <c r="F327" s="42"/>
      <c r="G327" s="38">
        <f t="shared" si="422"/>
        <v>0</v>
      </c>
      <c r="H327" s="33"/>
      <c r="I327" s="33"/>
      <c r="J327" s="33"/>
      <c r="K327" s="33"/>
      <c r="L327" s="34"/>
      <c r="M327" s="111"/>
      <c r="N327" s="111"/>
      <c r="O327" s="9">
        <v>105</v>
      </c>
    </row>
    <row r="328" spans="1:17" ht="25.5" x14ac:dyDescent="0.25">
      <c r="A328" s="27" t="s">
        <v>238</v>
      </c>
      <c r="B328" s="28" t="s">
        <v>239</v>
      </c>
      <c r="C328" s="60"/>
      <c r="D328" s="36">
        <f>Зарплата!J328+Зарплата!K328</f>
        <v>0</v>
      </c>
      <c r="E328" s="27"/>
      <c r="F328" s="42"/>
      <c r="G328" s="38">
        <f t="shared" si="422"/>
        <v>0</v>
      </c>
      <c r="H328" s="33"/>
      <c r="I328" s="33"/>
      <c r="J328" s="33"/>
      <c r="K328" s="33"/>
      <c r="L328" s="34"/>
      <c r="M328" s="111"/>
      <c r="N328" s="111"/>
      <c r="O328" s="9">
        <v>105</v>
      </c>
    </row>
    <row r="329" spans="1:17" x14ac:dyDescent="0.25">
      <c r="A329" s="27"/>
      <c r="B329" s="28" t="s">
        <v>327</v>
      </c>
      <c r="C329" s="27" t="s">
        <v>364</v>
      </c>
      <c r="D329" s="36">
        <f>Зарплата!J329+Зарплата!K329</f>
        <v>0.79279999999999995</v>
      </c>
      <c r="E329" s="81">
        <f t="shared" ref="E329:E336" si="551">D329*34/100</f>
        <v>0.26955199999999996</v>
      </c>
      <c r="F329" s="37">
        <f t="shared" ref="F329:F330" si="552">D329*0.09/100</f>
        <v>7.1352000000000004E-4</v>
      </c>
      <c r="G329" s="38">
        <f t="shared" si="422"/>
        <v>0.99607391999999995</v>
      </c>
      <c r="H329" s="33">
        <f t="shared" ref="H329:H330" si="553">D329+E329+F329+G329</f>
        <v>2.05913944</v>
      </c>
      <c r="I329" s="33">
        <f t="shared" ref="I329:I330" si="554">P329/H329*100-100</f>
        <v>-30.650641124138716</v>
      </c>
      <c r="J329" s="33">
        <f t="shared" ref="J329:J330" si="555">H329*I329/100</f>
        <v>-0.63113943999999966</v>
      </c>
      <c r="K329" s="33">
        <f t="shared" ref="K329:K330" si="556">H329+J329</f>
        <v>1.4280000000000004</v>
      </c>
      <c r="L329" s="39">
        <f t="shared" ref="L329:L336" si="557">K329*1.2</f>
        <v>1.7136000000000005</v>
      </c>
      <c r="M329" s="111">
        <v>1.36</v>
      </c>
      <c r="N329" s="111">
        <v>1.63</v>
      </c>
      <c r="O329" s="9">
        <v>105</v>
      </c>
      <c r="P329" s="43">
        <f t="shared" ref="P329:P330" si="558">M329*O329/100</f>
        <v>1.4280000000000002</v>
      </c>
      <c r="Q329" s="43">
        <f t="shared" ref="Q329:Q330" si="559">N329*O329/100</f>
        <v>1.7114999999999998</v>
      </c>
    </row>
    <row r="330" spans="1:17" x14ac:dyDescent="0.25">
      <c r="A330" s="27"/>
      <c r="B330" s="28" t="s">
        <v>328</v>
      </c>
      <c r="C330" s="27" t="s">
        <v>364</v>
      </c>
      <c r="D330" s="36">
        <f>Зарплата!J330+Зарплата!K330</f>
        <v>0.49549999999999994</v>
      </c>
      <c r="E330" s="81">
        <f t="shared" si="551"/>
        <v>0.16846999999999998</v>
      </c>
      <c r="F330" s="37">
        <f t="shared" si="552"/>
        <v>4.4594999999999997E-4</v>
      </c>
      <c r="G330" s="38">
        <f t="shared" si="422"/>
        <v>0.62254619999999994</v>
      </c>
      <c r="H330" s="33">
        <f t="shared" si="553"/>
        <v>1.2869621499999999</v>
      </c>
      <c r="I330" s="33">
        <f t="shared" si="554"/>
        <v>-44.520512899310972</v>
      </c>
      <c r="J330" s="33">
        <f t="shared" si="555"/>
        <v>-0.57296214999999984</v>
      </c>
      <c r="K330" s="33">
        <f t="shared" si="556"/>
        <v>0.71400000000000008</v>
      </c>
      <c r="L330" s="39">
        <f t="shared" si="557"/>
        <v>0.85680000000000012</v>
      </c>
      <c r="M330" s="111">
        <v>0.68</v>
      </c>
      <c r="N330" s="111">
        <v>0.81</v>
      </c>
      <c r="O330" s="9">
        <v>105</v>
      </c>
      <c r="P330" s="43">
        <f t="shared" si="558"/>
        <v>0.71400000000000008</v>
      </c>
      <c r="Q330" s="43">
        <f t="shared" si="559"/>
        <v>0.85050000000000014</v>
      </c>
    </row>
    <row r="331" spans="1:17" ht="51" x14ac:dyDescent="0.25">
      <c r="A331" s="27" t="s">
        <v>240</v>
      </c>
      <c r="B331" s="28" t="s">
        <v>241</v>
      </c>
      <c r="C331" s="60"/>
      <c r="D331" s="36">
        <f>Зарплата!J331+Зарплата!K331</f>
        <v>0</v>
      </c>
      <c r="E331" s="27"/>
      <c r="F331" s="42"/>
      <c r="G331" s="38">
        <f t="shared" si="422"/>
        <v>0</v>
      </c>
      <c r="H331" s="33"/>
      <c r="I331" s="33"/>
      <c r="J331" s="33"/>
      <c r="K331" s="33"/>
      <c r="L331" s="34"/>
      <c r="M331" s="111"/>
      <c r="N331" s="111"/>
      <c r="O331" s="9">
        <v>105</v>
      </c>
    </row>
    <row r="332" spans="1:17" x14ac:dyDescent="0.25">
      <c r="A332" s="27"/>
      <c r="B332" s="28" t="s">
        <v>327</v>
      </c>
      <c r="C332" s="27" t="s">
        <v>364</v>
      </c>
      <c r="D332" s="36">
        <f>Зарплата!J332+Зарплата!K332</f>
        <v>1.2883</v>
      </c>
      <c r="E332" s="81">
        <f t="shared" si="551"/>
        <v>0.43802199999999997</v>
      </c>
      <c r="F332" s="37">
        <f t="shared" ref="F332:F333" si="560">D332*0.09/100</f>
        <v>1.1594699999999999E-3</v>
      </c>
      <c r="G332" s="38">
        <f t="shared" si="422"/>
        <v>1.6186201199999999</v>
      </c>
      <c r="H332" s="33">
        <f t="shared" ref="H332:H333" si="561">D332+E332+F332+G332</f>
        <v>3.34610159</v>
      </c>
      <c r="I332" s="33">
        <f t="shared" ref="I332:I333" si="562">P332/H332*100-100</f>
        <v>-35.043813179623157</v>
      </c>
      <c r="J332" s="33">
        <f t="shared" ref="J332:J333" si="563">H332*I332/100</f>
        <v>-1.17260159</v>
      </c>
      <c r="K332" s="33">
        <f t="shared" ref="K332:K333" si="564">H332+J332</f>
        <v>2.1734999999999998</v>
      </c>
      <c r="L332" s="39">
        <f t="shared" si="557"/>
        <v>2.6081999999999996</v>
      </c>
      <c r="M332" s="111">
        <v>2.0699999999999998</v>
      </c>
      <c r="N332" s="111">
        <v>2.4900000000000002</v>
      </c>
      <c r="O332" s="9">
        <v>105</v>
      </c>
      <c r="P332" s="43">
        <f t="shared" ref="P332:P333" si="565">M332*O332/100</f>
        <v>2.1734999999999998</v>
      </c>
      <c r="Q332" s="43">
        <f t="shared" ref="Q332:Q333" si="566">N332*O332/100</f>
        <v>2.6145000000000005</v>
      </c>
    </row>
    <row r="333" spans="1:17" x14ac:dyDescent="0.25">
      <c r="A333" s="27"/>
      <c r="B333" s="28" t="s">
        <v>328</v>
      </c>
      <c r="C333" s="27" t="s">
        <v>364</v>
      </c>
      <c r="D333" s="36">
        <f>Зарплата!J333+Зарплата!K333</f>
        <v>0.99099999999999988</v>
      </c>
      <c r="E333" s="81">
        <f t="shared" si="551"/>
        <v>0.33693999999999996</v>
      </c>
      <c r="F333" s="37">
        <f t="shared" si="560"/>
        <v>8.9189999999999994E-4</v>
      </c>
      <c r="G333" s="38">
        <f t="shared" si="422"/>
        <v>1.2450923999999999</v>
      </c>
      <c r="H333" s="33">
        <f t="shared" si="561"/>
        <v>2.5739242999999998</v>
      </c>
      <c r="I333" s="33">
        <f t="shared" si="562"/>
        <v>-48.599886950832229</v>
      </c>
      <c r="J333" s="33">
        <f t="shared" si="563"/>
        <v>-1.2509242999999997</v>
      </c>
      <c r="K333" s="33">
        <f t="shared" si="564"/>
        <v>1.3230000000000002</v>
      </c>
      <c r="L333" s="39">
        <f t="shared" si="557"/>
        <v>1.5876000000000001</v>
      </c>
      <c r="M333" s="111">
        <v>1.26</v>
      </c>
      <c r="N333" s="111">
        <v>1.51</v>
      </c>
      <c r="O333" s="9">
        <v>105</v>
      </c>
      <c r="P333" s="43">
        <f t="shared" si="565"/>
        <v>1.3230000000000002</v>
      </c>
      <c r="Q333" s="43">
        <f t="shared" si="566"/>
        <v>1.5855000000000001</v>
      </c>
    </row>
    <row r="334" spans="1:17" ht="25.5" x14ac:dyDescent="0.25">
      <c r="A334" s="27" t="s">
        <v>242</v>
      </c>
      <c r="B334" s="28" t="s">
        <v>243</v>
      </c>
      <c r="C334" s="60"/>
      <c r="D334" s="36">
        <f>Зарплата!J334+Зарплата!K334</f>
        <v>0</v>
      </c>
      <c r="E334" s="27"/>
      <c r="F334" s="42"/>
      <c r="G334" s="38">
        <f t="shared" si="422"/>
        <v>0</v>
      </c>
      <c r="H334" s="33"/>
      <c r="I334" s="33"/>
      <c r="J334" s="33"/>
      <c r="K334" s="33"/>
      <c r="L334" s="34"/>
      <c r="M334" s="111"/>
      <c r="N334" s="111"/>
      <c r="O334" s="9">
        <v>105</v>
      </c>
    </row>
    <row r="335" spans="1:17" x14ac:dyDescent="0.25">
      <c r="A335" s="27"/>
      <c r="B335" s="28" t="s">
        <v>327</v>
      </c>
      <c r="C335" s="27" t="s">
        <v>364</v>
      </c>
      <c r="D335" s="36">
        <f>Зарплата!J335+Зарплата!K335</f>
        <v>0.69369999999999998</v>
      </c>
      <c r="E335" s="81">
        <f t="shared" si="551"/>
        <v>0.23585799999999998</v>
      </c>
      <c r="F335" s="37">
        <f t="shared" ref="F335:F336" si="567">D335*0.09/100</f>
        <v>6.2432999999999998E-4</v>
      </c>
      <c r="G335" s="38">
        <f t="shared" si="422"/>
        <v>0.87156468000000009</v>
      </c>
      <c r="H335" s="33">
        <f t="shared" ref="H335:H336" si="568">D335+E335+F335+G335</f>
        <v>1.8017470100000001</v>
      </c>
      <c r="I335" s="33">
        <f t="shared" ref="I335:I339" si="569">P335/H335*100-100</f>
        <v>-59.789027206433396</v>
      </c>
      <c r="J335" s="33">
        <f t="shared" ref="J335:J336" si="570">H335*I335/100</f>
        <v>-1.0772470100000004</v>
      </c>
      <c r="K335" s="33">
        <f t="shared" ref="K335:K336" si="571">H335+J335</f>
        <v>0.7244999999999997</v>
      </c>
      <c r="L335" s="39">
        <f t="shared" si="557"/>
        <v>0.86939999999999962</v>
      </c>
      <c r="M335" s="111">
        <v>0.69</v>
      </c>
      <c r="N335" s="111">
        <v>0.83</v>
      </c>
      <c r="O335" s="9">
        <v>105</v>
      </c>
      <c r="P335" s="43">
        <f t="shared" ref="P335:P336" si="572">M335*O335/100</f>
        <v>0.72449999999999992</v>
      </c>
      <c r="Q335" s="43">
        <f t="shared" ref="Q335:Q336" si="573">N335*O335/100</f>
        <v>0.87149999999999994</v>
      </c>
    </row>
    <row r="336" spans="1:17" x14ac:dyDescent="0.25">
      <c r="A336" s="27"/>
      <c r="B336" s="28" t="s">
        <v>328</v>
      </c>
      <c r="C336" s="27" t="s">
        <v>364</v>
      </c>
      <c r="D336" s="36">
        <f>Зарплата!J336+Зарплата!K336</f>
        <v>0.39639999999999997</v>
      </c>
      <c r="E336" s="81">
        <f t="shared" si="551"/>
        <v>0.13477599999999998</v>
      </c>
      <c r="F336" s="37">
        <f t="shared" si="567"/>
        <v>3.5676000000000002E-4</v>
      </c>
      <c r="G336" s="38">
        <f t="shared" si="422"/>
        <v>0.49803695999999997</v>
      </c>
      <c r="H336" s="33">
        <f t="shared" si="568"/>
        <v>1.02956972</v>
      </c>
      <c r="I336" s="33">
        <f t="shared" si="569"/>
        <v>-66.345164074949679</v>
      </c>
      <c r="J336" s="33">
        <f t="shared" si="570"/>
        <v>-0.68306971999999999</v>
      </c>
      <c r="K336" s="33">
        <f t="shared" si="571"/>
        <v>0.34650000000000003</v>
      </c>
      <c r="L336" s="39">
        <f t="shared" si="557"/>
        <v>0.4158</v>
      </c>
      <c r="M336" s="111">
        <v>0.33</v>
      </c>
      <c r="N336" s="111">
        <v>0.4</v>
      </c>
      <c r="O336" s="9">
        <v>105</v>
      </c>
      <c r="P336" s="43">
        <f t="shared" si="572"/>
        <v>0.34649999999999997</v>
      </c>
      <c r="Q336" s="43">
        <f t="shared" si="573"/>
        <v>0.42</v>
      </c>
    </row>
    <row r="337" spans="1:17" ht="25.5" x14ac:dyDescent="0.25">
      <c r="A337" s="27" t="s">
        <v>403</v>
      </c>
      <c r="B337" s="28" t="s">
        <v>404</v>
      </c>
      <c r="C337" s="27"/>
      <c r="D337" s="36"/>
      <c r="E337" s="81"/>
      <c r="F337" s="37"/>
      <c r="G337" s="38">
        <f t="shared" ref="G337:G400" si="574">D337*125.64/100</f>
        <v>0</v>
      </c>
      <c r="H337" s="33"/>
      <c r="I337" s="33"/>
      <c r="J337" s="33"/>
      <c r="K337" s="33"/>
      <c r="L337" s="39"/>
      <c r="M337" s="111"/>
      <c r="N337" s="111"/>
      <c r="O337" s="9">
        <v>105</v>
      </c>
      <c r="P337" s="43"/>
      <c r="Q337" s="43"/>
    </row>
    <row r="338" spans="1:17" x14ac:dyDescent="0.25">
      <c r="A338" s="27"/>
      <c r="B338" s="28" t="s">
        <v>327</v>
      </c>
      <c r="C338" s="27" t="s">
        <v>364</v>
      </c>
      <c r="D338" s="36">
        <f>Зарплата!J338+Зарплата!K338</f>
        <v>3.9639999999999995</v>
      </c>
      <c r="E338" s="81">
        <f t="shared" ref="E338:E339" si="575">D338*34/100</f>
        <v>1.3477599999999998</v>
      </c>
      <c r="F338" s="37">
        <f t="shared" ref="F338:F339" si="576">D338*0.09/100</f>
        <v>3.5675999999999998E-3</v>
      </c>
      <c r="G338" s="38">
        <f t="shared" si="574"/>
        <v>4.9803695999999995</v>
      </c>
      <c r="H338" s="33">
        <f t="shared" ref="H338:H339" si="577">D338+E338+F338+G338</f>
        <v>10.295697199999999</v>
      </c>
      <c r="I338" s="33">
        <f t="shared" si="569"/>
        <v>-9.3359117049401874</v>
      </c>
      <c r="J338" s="33">
        <f t="shared" ref="J338:J339" si="578">H338*I338/100</f>
        <v>-0.96119719999999897</v>
      </c>
      <c r="K338" s="33">
        <f t="shared" ref="K338:K339" si="579">H338+J338</f>
        <v>9.3345000000000002</v>
      </c>
      <c r="L338" s="39">
        <f t="shared" ref="L338:L339" si="580">K338*1.2</f>
        <v>11.2014</v>
      </c>
      <c r="M338" s="111">
        <v>8.89</v>
      </c>
      <c r="N338" s="111">
        <v>10.67</v>
      </c>
      <c r="O338" s="9">
        <v>105</v>
      </c>
      <c r="P338" s="43">
        <f t="shared" ref="P338:P339" si="581">M338*O338/100</f>
        <v>9.3345000000000002</v>
      </c>
      <c r="Q338" s="43">
        <f t="shared" ref="Q338:Q339" si="582">N338*O338/100</f>
        <v>11.203499999999998</v>
      </c>
    </row>
    <row r="339" spans="1:17" x14ac:dyDescent="0.25">
      <c r="A339" s="27"/>
      <c r="B339" s="28" t="s">
        <v>328</v>
      </c>
      <c r="C339" s="27" t="s">
        <v>364</v>
      </c>
      <c r="D339" s="36">
        <f>Зарплата!J339+Зарплата!K339</f>
        <v>2.3784000000000001</v>
      </c>
      <c r="E339" s="81">
        <f t="shared" si="575"/>
        <v>0.80865600000000004</v>
      </c>
      <c r="F339" s="37">
        <f t="shared" si="576"/>
        <v>2.1405600000000001E-3</v>
      </c>
      <c r="G339" s="38">
        <f t="shared" si="574"/>
        <v>2.9882217600000001</v>
      </c>
      <c r="H339" s="33">
        <f t="shared" si="577"/>
        <v>6.1774183200000001</v>
      </c>
      <c r="I339" s="33">
        <f t="shared" si="569"/>
        <v>-10.08379694771908</v>
      </c>
      <c r="J339" s="33">
        <f t="shared" si="578"/>
        <v>-0.62291831999999925</v>
      </c>
      <c r="K339" s="33">
        <f t="shared" si="579"/>
        <v>5.5545000000000009</v>
      </c>
      <c r="L339" s="39">
        <f t="shared" si="580"/>
        <v>6.6654000000000009</v>
      </c>
      <c r="M339" s="111">
        <v>5.29</v>
      </c>
      <c r="N339" s="111">
        <v>6.35</v>
      </c>
      <c r="O339" s="9">
        <v>105</v>
      </c>
      <c r="P339" s="43">
        <f t="shared" si="581"/>
        <v>5.5545000000000009</v>
      </c>
      <c r="Q339" s="43">
        <f t="shared" si="582"/>
        <v>6.6675000000000004</v>
      </c>
    </row>
    <row r="340" spans="1:17" ht="38.25" x14ac:dyDescent="0.25">
      <c r="A340" s="27" t="s">
        <v>244</v>
      </c>
      <c r="B340" s="28" t="s">
        <v>245</v>
      </c>
      <c r="C340" s="60"/>
      <c r="D340" s="36">
        <f>Зарплата!J340+Зарплата!K340</f>
        <v>0</v>
      </c>
      <c r="E340" s="27"/>
      <c r="F340" s="42"/>
      <c r="G340" s="38">
        <f t="shared" si="574"/>
        <v>0</v>
      </c>
      <c r="H340" s="33"/>
      <c r="I340" s="33"/>
      <c r="J340" s="33"/>
      <c r="K340" s="33"/>
      <c r="L340" s="34"/>
      <c r="M340" s="111"/>
      <c r="N340" s="111"/>
      <c r="O340" s="9">
        <v>105</v>
      </c>
    </row>
    <row r="341" spans="1:17" ht="25.5" x14ac:dyDescent="0.25">
      <c r="A341" s="27" t="s">
        <v>246</v>
      </c>
      <c r="B341" s="28" t="s">
        <v>239</v>
      </c>
      <c r="C341" s="60"/>
      <c r="D341" s="36">
        <f>Зарплата!J341+Зарплата!K341</f>
        <v>0</v>
      </c>
      <c r="E341" s="27"/>
      <c r="F341" s="42"/>
      <c r="G341" s="38">
        <f t="shared" si="574"/>
        <v>0</v>
      </c>
      <c r="H341" s="33"/>
      <c r="I341" s="33"/>
      <c r="J341" s="33"/>
      <c r="K341" s="33"/>
      <c r="L341" s="34"/>
      <c r="M341" s="111"/>
      <c r="N341" s="111"/>
      <c r="O341" s="9">
        <v>105</v>
      </c>
    </row>
    <row r="342" spans="1:17" x14ac:dyDescent="0.25">
      <c r="A342" s="27"/>
      <c r="B342" s="28" t="s">
        <v>327</v>
      </c>
      <c r="C342" s="27" t="s">
        <v>364</v>
      </c>
      <c r="D342" s="36">
        <f>Зарплата!J342+Зарплата!K342</f>
        <v>0.79279999999999995</v>
      </c>
      <c r="E342" s="81">
        <f t="shared" ref="E342:E346" si="583">D342*34/100</f>
        <v>0.26955199999999996</v>
      </c>
      <c r="F342" s="37">
        <f t="shared" ref="F342:F343" si="584">D342*0.09/100</f>
        <v>7.1352000000000004E-4</v>
      </c>
      <c r="G342" s="38">
        <f t="shared" si="574"/>
        <v>0.99607391999999995</v>
      </c>
      <c r="H342" s="33">
        <f t="shared" ref="H342:H343" si="585">D342+E342+F342+G342</f>
        <v>2.05913944</v>
      </c>
      <c r="I342" s="33">
        <f t="shared" ref="I342:I343" si="586">P342/H342*100-100</f>
        <v>10.653021147513925</v>
      </c>
      <c r="J342" s="33">
        <f t="shared" ref="J342:J343" si="587">H342*I342/100</f>
        <v>0.21936055999999982</v>
      </c>
      <c r="K342" s="33">
        <f t="shared" ref="K342:K343" si="588">H342+J342</f>
        <v>2.2784999999999997</v>
      </c>
      <c r="L342" s="39">
        <f t="shared" ref="L342:L346" si="589">K342*1.2</f>
        <v>2.7341999999999995</v>
      </c>
      <c r="M342" s="111">
        <v>2.17</v>
      </c>
      <c r="N342" s="111">
        <v>2.6</v>
      </c>
      <c r="O342" s="9">
        <v>105</v>
      </c>
      <c r="P342" s="43">
        <f t="shared" ref="P342:P343" si="590">M342*O342/100</f>
        <v>2.2784999999999997</v>
      </c>
      <c r="Q342" s="43">
        <f t="shared" ref="Q342:Q343" si="591">N342*O342/100</f>
        <v>2.73</v>
      </c>
    </row>
    <row r="343" spans="1:17" x14ac:dyDescent="0.25">
      <c r="A343" s="27"/>
      <c r="B343" s="28" t="s">
        <v>328</v>
      </c>
      <c r="C343" s="27" t="s">
        <v>364</v>
      </c>
      <c r="D343" s="36">
        <f>Зарплата!J343+Зарплата!K343</f>
        <v>0.49549999999999994</v>
      </c>
      <c r="E343" s="81">
        <f t="shared" si="583"/>
        <v>0.16846999999999998</v>
      </c>
      <c r="F343" s="37">
        <f t="shared" si="584"/>
        <v>4.4594999999999997E-4</v>
      </c>
      <c r="G343" s="38">
        <f t="shared" si="574"/>
        <v>0.62254619999999994</v>
      </c>
      <c r="H343" s="33">
        <f t="shared" si="585"/>
        <v>1.2869621499999999</v>
      </c>
      <c r="I343" s="33">
        <f t="shared" si="586"/>
        <v>8.5113497704652872</v>
      </c>
      <c r="J343" s="33">
        <f t="shared" si="587"/>
        <v>0.10953785000000012</v>
      </c>
      <c r="K343" s="33">
        <f t="shared" si="588"/>
        <v>1.3965000000000001</v>
      </c>
      <c r="L343" s="39">
        <f t="shared" si="589"/>
        <v>1.6758</v>
      </c>
      <c r="M343" s="111">
        <v>1.33</v>
      </c>
      <c r="N343" s="111">
        <v>1.59</v>
      </c>
      <c r="O343" s="9">
        <v>105</v>
      </c>
      <c r="P343" s="43">
        <f t="shared" si="590"/>
        <v>1.3965000000000001</v>
      </c>
      <c r="Q343" s="43">
        <f t="shared" si="591"/>
        <v>1.6695000000000002</v>
      </c>
    </row>
    <row r="344" spans="1:17" ht="25.5" x14ac:dyDescent="0.25">
      <c r="A344" s="27" t="s">
        <v>247</v>
      </c>
      <c r="B344" s="28" t="s">
        <v>248</v>
      </c>
      <c r="C344" s="60"/>
      <c r="D344" s="36">
        <f>Зарплата!J344+Зарплата!K344</f>
        <v>0</v>
      </c>
      <c r="E344" s="27"/>
      <c r="F344" s="42"/>
      <c r="G344" s="38">
        <f t="shared" si="574"/>
        <v>0</v>
      </c>
      <c r="H344" s="33"/>
      <c r="I344" s="33"/>
      <c r="J344" s="33"/>
      <c r="K344" s="33"/>
      <c r="L344" s="34"/>
      <c r="M344" s="111"/>
      <c r="N344" s="111"/>
      <c r="O344" s="9">
        <v>105</v>
      </c>
    </row>
    <row r="345" spans="1:17" x14ac:dyDescent="0.25">
      <c r="A345" s="27"/>
      <c r="B345" s="28" t="s">
        <v>327</v>
      </c>
      <c r="C345" s="27" t="s">
        <v>364</v>
      </c>
      <c r="D345" s="36">
        <f>Зарплата!J345+Зарплата!K345</f>
        <v>0.99099999999999988</v>
      </c>
      <c r="E345" s="81">
        <f t="shared" si="583"/>
        <v>0.33693999999999996</v>
      </c>
      <c r="F345" s="37">
        <f t="shared" ref="F345:F346" si="592">D345*0.09/100</f>
        <v>8.9189999999999994E-4</v>
      </c>
      <c r="G345" s="38">
        <f t="shared" si="574"/>
        <v>1.2450923999999999</v>
      </c>
      <c r="H345" s="33">
        <f t="shared" ref="H345:H346" si="593">D345+E345+F345+G345</f>
        <v>2.5739242999999998</v>
      </c>
      <c r="I345" s="33">
        <f t="shared" ref="I345:I346" si="594">P345/H345*100-100</f>
        <v>8.5113497704652872</v>
      </c>
      <c r="J345" s="33">
        <f t="shared" ref="J345:J346" si="595">H345*I345/100</f>
        <v>0.21907570000000023</v>
      </c>
      <c r="K345" s="33">
        <f t="shared" ref="K345:K346" si="596">H345+J345</f>
        <v>2.7930000000000001</v>
      </c>
      <c r="L345" s="39">
        <f t="shared" si="589"/>
        <v>3.3515999999999999</v>
      </c>
      <c r="M345" s="111">
        <v>2.66</v>
      </c>
      <c r="N345" s="111">
        <v>3.19</v>
      </c>
      <c r="O345" s="9">
        <v>105</v>
      </c>
      <c r="P345" s="43">
        <f t="shared" ref="P345:P346" si="597">M345*O345/100</f>
        <v>2.7930000000000001</v>
      </c>
      <c r="Q345" s="43">
        <f t="shared" ref="Q345:Q346" si="598">N345*O345/100</f>
        <v>3.3494999999999999</v>
      </c>
    </row>
    <row r="346" spans="1:17" x14ac:dyDescent="0.25">
      <c r="A346" s="27"/>
      <c r="B346" s="28" t="s">
        <v>328</v>
      </c>
      <c r="C346" s="27" t="s">
        <v>364</v>
      </c>
      <c r="D346" s="36">
        <f>Зарплата!J346+Зарплата!K346</f>
        <v>0.69369999999999998</v>
      </c>
      <c r="E346" s="81">
        <f t="shared" si="583"/>
        <v>0.23585799999999998</v>
      </c>
      <c r="F346" s="37">
        <f t="shared" si="592"/>
        <v>6.2432999999999998E-4</v>
      </c>
      <c r="G346" s="38">
        <f t="shared" si="574"/>
        <v>0.87156468000000009</v>
      </c>
      <c r="H346" s="33">
        <f t="shared" si="593"/>
        <v>1.8017470100000001</v>
      </c>
      <c r="I346" s="33">
        <f t="shared" si="594"/>
        <v>17.71907977247038</v>
      </c>
      <c r="J346" s="33">
        <f t="shared" si="595"/>
        <v>0.3192529899999999</v>
      </c>
      <c r="K346" s="33">
        <f t="shared" si="596"/>
        <v>2.121</v>
      </c>
      <c r="L346" s="39">
        <f t="shared" si="589"/>
        <v>2.5451999999999999</v>
      </c>
      <c r="M346" s="111">
        <v>2.02</v>
      </c>
      <c r="N346" s="111">
        <v>2.42</v>
      </c>
      <c r="O346" s="9">
        <v>105</v>
      </c>
      <c r="P346" s="43">
        <f t="shared" si="597"/>
        <v>2.121</v>
      </c>
      <c r="Q346" s="43">
        <f t="shared" si="598"/>
        <v>2.5409999999999999</v>
      </c>
    </row>
    <row r="347" spans="1:17" ht="63.75" x14ac:dyDescent="0.25">
      <c r="A347" s="27" t="s">
        <v>405</v>
      </c>
      <c r="B347" s="28" t="s">
        <v>406</v>
      </c>
      <c r="C347" s="27"/>
      <c r="D347" s="36"/>
      <c r="E347" s="81"/>
      <c r="F347" s="37"/>
      <c r="G347" s="38">
        <f t="shared" si="574"/>
        <v>0</v>
      </c>
      <c r="H347" s="33"/>
      <c r="I347" s="33"/>
      <c r="J347" s="33"/>
      <c r="K347" s="33"/>
      <c r="L347" s="39"/>
      <c r="M347" s="111"/>
      <c r="N347" s="111"/>
      <c r="O347" s="9">
        <v>105</v>
      </c>
      <c r="P347" s="43"/>
      <c r="Q347" s="43"/>
    </row>
    <row r="348" spans="1:17" ht="25.5" x14ac:dyDescent="0.25">
      <c r="A348" s="27" t="s">
        <v>407</v>
      </c>
      <c r="B348" s="28" t="s">
        <v>239</v>
      </c>
      <c r="C348" s="27"/>
      <c r="D348" s="36"/>
      <c r="E348" s="81"/>
      <c r="F348" s="37"/>
      <c r="G348" s="38">
        <f t="shared" si="574"/>
        <v>0</v>
      </c>
      <c r="H348" s="33"/>
      <c r="I348" s="33"/>
      <c r="J348" s="33"/>
      <c r="K348" s="33"/>
      <c r="L348" s="39"/>
      <c r="M348" s="111"/>
      <c r="N348" s="111"/>
      <c r="O348" s="9">
        <v>105</v>
      </c>
      <c r="P348" s="43"/>
      <c r="Q348" s="43"/>
    </row>
    <row r="349" spans="1:17" x14ac:dyDescent="0.25">
      <c r="A349" s="27"/>
      <c r="B349" s="28" t="s">
        <v>327</v>
      </c>
      <c r="C349" s="27" t="s">
        <v>364</v>
      </c>
      <c r="D349" s="36">
        <f>Зарплата!J349+Зарплата!K349</f>
        <v>0.79279999999999995</v>
      </c>
      <c r="E349" s="81">
        <f t="shared" ref="E349:E350" si="599">D349*34/100</f>
        <v>0.26955199999999996</v>
      </c>
      <c r="F349" s="37">
        <f t="shared" ref="F349:F350" si="600">D349*0.09/100</f>
        <v>7.1352000000000004E-4</v>
      </c>
      <c r="G349" s="38">
        <f t="shared" si="574"/>
        <v>0.99607391999999995</v>
      </c>
      <c r="H349" s="33">
        <f t="shared" ref="H349:H350" si="601">D349+E349+F349+G349</f>
        <v>2.05913944</v>
      </c>
      <c r="I349" s="33">
        <f t="shared" ref="I349:I350" si="602">P349/H349*100-100</f>
        <v>32.579656674440656</v>
      </c>
      <c r="J349" s="33">
        <f t="shared" ref="J349:J350" si="603">H349*I349/100</f>
        <v>0.67086055999999994</v>
      </c>
      <c r="K349" s="33">
        <f t="shared" ref="K349:K350" si="604">H349+J349</f>
        <v>2.73</v>
      </c>
      <c r="L349" s="39">
        <f t="shared" ref="L349:L350" si="605">K349*1.2</f>
        <v>3.2759999999999998</v>
      </c>
      <c r="M349" s="111">
        <v>2.6</v>
      </c>
      <c r="N349" s="111">
        <v>3.12</v>
      </c>
      <c r="O349" s="9">
        <v>105</v>
      </c>
      <c r="P349" s="43">
        <f t="shared" ref="P349:P350" si="606">M349*O349/100</f>
        <v>2.73</v>
      </c>
      <c r="Q349" s="43">
        <f t="shared" ref="Q349:Q350" si="607">N349*O349/100</f>
        <v>3.2760000000000002</v>
      </c>
    </row>
    <row r="350" spans="1:17" x14ac:dyDescent="0.25">
      <c r="A350" s="27"/>
      <c r="B350" s="28" t="s">
        <v>328</v>
      </c>
      <c r="C350" s="27" t="s">
        <v>364</v>
      </c>
      <c r="D350" s="36">
        <f>Зарплата!J350+Зарплата!K350</f>
        <v>0.49549999999999994</v>
      </c>
      <c r="E350" s="81">
        <f t="shared" si="599"/>
        <v>0.16846999999999998</v>
      </c>
      <c r="F350" s="37">
        <f t="shared" si="600"/>
        <v>4.4594999999999997E-4</v>
      </c>
      <c r="G350" s="38">
        <f t="shared" si="574"/>
        <v>0.62254619999999994</v>
      </c>
      <c r="H350" s="33">
        <f t="shared" si="601"/>
        <v>1.2869621499999999</v>
      </c>
      <c r="I350" s="33">
        <f t="shared" si="602"/>
        <v>30.539969648680056</v>
      </c>
      <c r="J350" s="33">
        <f t="shared" si="603"/>
        <v>0.39303785000000024</v>
      </c>
      <c r="K350" s="33">
        <f t="shared" si="604"/>
        <v>1.6800000000000002</v>
      </c>
      <c r="L350" s="39">
        <f t="shared" si="605"/>
        <v>2.016</v>
      </c>
      <c r="M350" s="111">
        <v>1.6</v>
      </c>
      <c r="N350" s="111">
        <v>1.91</v>
      </c>
      <c r="O350" s="9">
        <v>105</v>
      </c>
      <c r="P350" s="43">
        <f t="shared" si="606"/>
        <v>1.68</v>
      </c>
      <c r="Q350" s="43">
        <f t="shared" si="607"/>
        <v>2.0054999999999996</v>
      </c>
    </row>
    <row r="351" spans="1:17" ht="51" x14ac:dyDescent="0.25">
      <c r="A351" s="27" t="s">
        <v>408</v>
      </c>
      <c r="B351" s="28" t="s">
        <v>249</v>
      </c>
      <c r="C351" s="27"/>
      <c r="D351" s="36"/>
      <c r="E351" s="81"/>
      <c r="F351" s="37"/>
      <c r="G351" s="38">
        <f t="shared" si="574"/>
        <v>0</v>
      </c>
      <c r="H351" s="33"/>
      <c r="I351" s="33"/>
      <c r="J351" s="33"/>
      <c r="K351" s="33"/>
      <c r="L351" s="39"/>
      <c r="M351" s="111"/>
      <c r="N351" s="111"/>
      <c r="O351" s="9">
        <v>105</v>
      </c>
      <c r="P351" s="43"/>
      <c r="Q351" s="43"/>
    </row>
    <row r="352" spans="1:17" x14ac:dyDescent="0.25">
      <c r="A352" s="27"/>
      <c r="B352" s="28" t="s">
        <v>327</v>
      </c>
      <c r="C352" s="27" t="s">
        <v>364</v>
      </c>
      <c r="D352" s="36">
        <f>Зарплата!J352+Зарплата!K352</f>
        <v>1.7837999999999998</v>
      </c>
      <c r="E352" s="81">
        <f t="shared" ref="E352:E353" si="608">D352*34/100</f>
        <v>0.60649199999999992</v>
      </c>
      <c r="F352" s="37">
        <f t="shared" ref="F352:F353" si="609">D352*0.09/100</f>
        <v>1.60542E-3</v>
      </c>
      <c r="G352" s="38">
        <f t="shared" si="574"/>
        <v>2.2411663199999996</v>
      </c>
      <c r="H352" s="33">
        <f t="shared" ref="H352:H353" si="610">D352+E352+F352+G352</f>
        <v>4.633063739999999</v>
      </c>
      <c r="I352" s="33">
        <f t="shared" ref="I352:I353" si="611">P352/H352*100-100</f>
        <v>26.007331813656421</v>
      </c>
      <c r="J352" s="33">
        <f t="shared" ref="J352:J353" si="612">H352*I352/100</f>
        <v>1.2049362599999998</v>
      </c>
      <c r="K352" s="33">
        <f t="shared" ref="K352:K353" si="613">H352+J352</f>
        <v>5.8379999999999992</v>
      </c>
      <c r="L352" s="39">
        <f t="shared" ref="L352:L353" si="614">K352*1.2</f>
        <v>7.0055999999999985</v>
      </c>
      <c r="M352" s="111">
        <v>5.56</v>
      </c>
      <c r="N352" s="111">
        <v>6.67</v>
      </c>
      <c r="O352" s="9">
        <v>105</v>
      </c>
      <c r="P352" s="43">
        <f t="shared" ref="P352:P353" si="615">M352*O352/100</f>
        <v>5.8379999999999992</v>
      </c>
      <c r="Q352" s="43">
        <f t="shared" ref="Q352:Q353" si="616">N352*O352/100</f>
        <v>7.0034999999999998</v>
      </c>
    </row>
    <row r="353" spans="1:17" x14ac:dyDescent="0.25">
      <c r="A353" s="27"/>
      <c r="B353" s="28" t="s">
        <v>328</v>
      </c>
      <c r="C353" s="27" t="s">
        <v>364</v>
      </c>
      <c r="D353" s="36">
        <f>Зарплата!J353+Зарплата!K353</f>
        <v>1.4864999999999999</v>
      </c>
      <c r="E353" s="81">
        <f t="shared" si="608"/>
        <v>0.50540999999999991</v>
      </c>
      <c r="F353" s="37">
        <f t="shared" si="609"/>
        <v>1.3378499999999998E-3</v>
      </c>
      <c r="G353" s="38">
        <f t="shared" si="574"/>
        <v>1.8676386</v>
      </c>
      <c r="H353" s="33">
        <f t="shared" si="610"/>
        <v>3.8608864499999997</v>
      </c>
      <c r="I353" s="33">
        <f t="shared" si="611"/>
        <v>24.012971166246032</v>
      </c>
      <c r="J353" s="33">
        <f t="shared" si="612"/>
        <v>0.92711354999999995</v>
      </c>
      <c r="K353" s="33">
        <f t="shared" si="613"/>
        <v>4.7879999999999994</v>
      </c>
      <c r="L353" s="39">
        <f t="shared" si="614"/>
        <v>5.7455999999999987</v>
      </c>
      <c r="M353" s="111">
        <v>4.5599999999999996</v>
      </c>
      <c r="N353" s="111">
        <v>5.47</v>
      </c>
      <c r="O353" s="9">
        <v>105</v>
      </c>
      <c r="P353" s="43">
        <f t="shared" si="615"/>
        <v>4.7879999999999994</v>
      </c>
      <c r="Q353" s="43">
        <f t="shared" si="616"/>
        <v>5.7435</v>
      </c>
    </row>
    <row r="354" spans="1:17" ht="38.25" x14ac:dyDescent="0.25">
      <c r="A354" s="27" t="s">
        <v>409</v>
      </c>
      <c r="B354" s="28" t="s">
        <v>410</v>
      </c>
      <c r="C354" s="27"/>
      <c r="D354" s="36"/>
      <c r="E354" s="81"/>
      <c r="F354" s="37"/>
      <c r="G354" s="38">
        <f t="shared" si="574"/>
        <v>0</v>
      </c>
      <c r="H354" s="33"/>
      <c r="I354" s="33"/>
      <c r="J354" s="33"/>
      <c r="K354" s="33"/>
      <c r="L354" s="39"/>
      <c r="M354" s="111"/>
      <c r="N354" s="111"/>
      <c r="O354" s="9">
        <v>105</v>
      </c>
      <c r="P354" s="43"/>
      <c r="Q354" s="43"/>
    </row>
    <row r="355" spans="1:17" ht="25.5" x14ac:dyDescent="0.25">
      <c r="A355" s="27" t="s">
        <v>411</v>
      </c>
      <c r="B355" s="28" t="s">
        <v>239</v>
      </c>
      <c r="C355" s="27"/>
      <c r="D355" s="36"/>
      <c r="E355" s="81"/>
      <c r="F355" s="37"/>
      <c r="G355" s="38">
        <f t="shared" si="574"/>
        <v>0</v>
      </c>
      <c r="H355" s="33"/>
      <c r="I355" s="33"/>
      <c r="J355" s="33"/>
      <c r="K355" s="33"/>
      <c r="L355" s="39"/>
      <c r="M355" s="111"/>
      <c r="N355" s="111"/>
      <c r="O355" s="9">
        <v>105</v>
      </c>
      <c r="P355" s="43"/>
      <c r="Q355" s="43"/>
    </row>
    <row r="356" spans="1:17" x14ac:dyDescent="0.25">
      <c r="A356" s="27"/>
      <c r="B356" s="28" t="s">
        <v>327</v>
      </c>
      <c r="C356" s="27" t="s">
        <v>364</v>
      </c>
      <c r="D356" s="36">
        <f>Зарплата!J356+Зарплата!K356</f>
        <v>0.79279999999999995</v>
      </c>
      <c r="E356" s="81">
        <f t="shared" ref="E356:E357" si="617">D356*34/100</f>
        <v>0.26955199999999996</v>
      </c>
      <c r="F356" s="37">
        <f t="shared" ref="F356:F357" si="618">D356*0.09/100</f>
        <v>7.1352000000000004E-4</v>
      </c>
      <c r="G356" s="38">
        <f t="shared" si="574"/>
        <v>0.99607391999999995</v>
      </c>
      <c r="H356" s="33">
        <f t="shared" ref="H356:H357" si="619">D356+E356+F356+G356</f>
        <v>2.05913944</v>
      </c>
      <c r="I356" s="33">
        <f t="shared" ref="I356:I357" si="620">P356/H356*100-100</f>
        <v>32.579656674440656</v>
      </c>
      <c r="J356" s="33">
        <f t="shared" ref="J356:J357" si="621">H356*I356/100</f>
        <v>0.67086055999999994</v>
      </c>
      <c r="K356" s="33">
        <f t="shared" ref="K356:K357" si="622">H356+J356</f>
        <v>2.73</v>
      </c>
      <c r="L356" s="39">
        <f t="shared" ref="L356:L357" si="623">K356*1.2</f>
        <v>3.2759999999999998</v>
      </c>
      <c r="M356" s="111">
        <v>2.6</v>
      </c>
      <c r="N356" s="111">
        <v>3.12</v>
      </c>
      <c r="O356" s="9">
        <v>105</v>
      </c>
      <c r="P356" s="43">
        <f t="shared" ref="P356:P357" si="624">M356*O356/100</f>
        <v>2.73</v>
      </c>
      <c r="Q356" s="43">
        <f t="shared" ref="Q356:Q357" si="625">N356*O356/100</f>
        <v>3.2760000000000002</v>
      </c>
    </row>
    <row r="357" spans="1:17" x14ac:dyDescent="0.25">
      <c r="A357" s="27"/>
      <c r="B357" s="28" t="s">
        <v>328</v>
      </c>
      <c r="C357" s="27" t="s">
        <v>364</v>
      </c>
      <c r="D357" s="36">
        <f>Зарплата!J357+Зарплата!K357</f>
        <v>0.49549999999999994</v>
      </c>
      <c r="E357" s="81">
        <f t="shared" si="617"/>
        <v>0.16846999999999998</v>
      </c>
      <c r="F357" s="37">
        <f t="shared" si="618"/>
        <v>4.4594999999999997E-4</v>
      </c>
      <c r="G357" s="38">
        <f t="shared" si="574"/>
        <v>0.62254619999999994</v>
      </c>
      <c r="H357" s="33">
        <f t="shared" si="619"/>
        <v>1.2869621499999999</v>
      </c>
      <c r="I357" s="33">
        <f t="shared" si="620"/>
        <v>30.539969648680056</v>
      </c>
      <c r="J357" s="33">
        <f t="shared" si="621"/>
        <v>0.39303785000000024</v>
      </c>
      <c r="K357" s="33">
        <f t="shared" si="622"/>
        <v>1.6800000000000002</v>
      </c>
      <c r="L357" s="39">
        <f t="shared" si="623"/>
        <v>2.016</v>
      </c>
      <c r="M357" s="111">
        <v>1.6</v>
      </c>
      <c r="N357" s="111">
        <v>1.91</v>
      </c>
      <c r="O357" s="9">
        <v>105</v>
      </c>
      <c r="P357" s="43">
        <f t="shared" si="624"/>
        <v>1.68</v>
      </c>
      <c r="Q357" s="43">
        <f t="shared" si="625"/>
        <v>2.0054999999999996</v>
      </c>
    </row>
    <row r="358" spans="1:17" ht="25.5" x14ac:dyDescent="0.25">
      <c r="A358" s="27" t="s">
        <v>412</v>
      </c>
      <c r="B358" s="28" t="s">
        <v>248</v>
      </c>
      <c r="C358" s="27"/>
      <c r="D358" s="36"/>
      <c r="E358" s="81"/>
      <c r="F358" s="37"/>
      <c r="G358" s="38">
        <f t="shared" si="574"/>
        <v>0</v>
      </c>
      <c r="H358" s="33"/>
      <c r="I358" s="33"/>
      <c r="J358" s="33"/>
      <c r="K358" s="33"/>
      <c r="L358" s="39"/>
      <c r="M358" s="111"/>
      <c r="N358" s="111"/>
      <c r="O358" s="9">
        <v>105</v>
      </c>
      <c r="P358" s="43"/>
      <c r="Q358" s="43"/>
    </row>
    <row r="359" spans="1:17" x14ac:dyDescent="0.25">
      <c r="A359" s="27"/>
      <c r="B359" s="28" t="s">
        <v>327</v>
      </c>
      <c r="C359" s="27" t="s">
        <v>364</v>
      </c>
      <c r="D359" s="36">
        <f>Зарплата!J359+Зарплата!K359</f>
        <v>1.1892</v>
      </c>
      <c r="E359" s="81">
        <f t="shared" ref="E359:E360" si="626">D359*34/100</f>
        <v>0.40432800000000002</v>
      </c>
      <c r="F359" s="37">
        <f t="shared" ref="F359:F360" si="627">D359*0.09/100</f>
        <v>1.0702800000000001E-3</v>
      </c>
      <c r="G359" s="38">
        <f t="shared" si="574"/>
        <v>1.49411088</v>
      </c>
      <c r="H359" s="33">
        <f t="shared" ref="H359:H360" si="628">D359+E359+F359+G359</f>
        <v>3.0887091600000001</v>
      </c>
      <c r="I359" s="33">
        <f t="shared" ref="I359:I360" si="629">P359/H359*100-100</f>
        <v>36.319082888335117</v>
      </c>
      <c r="J359" s="33">
        <f t="shared" ref="J359:J360" si="630">H359*I359/100</f>
        <v>1.1217908399999994</v>
      </c>
      <c r="K359" s="33">
        <f t="shared" ref="K359:K360" si="631">H359+J359</f>
        <v>4.2104999999999997</v>
      </c>
      <c r="L359" s="39">
        <f t="shared" ref="L359:L360" si="632">K359*1.2</f>
        <v>5.0525999999999991</v>
      </c>
      <c r="M359" s="111">
        <v>4.01</v>
      </c>
      <c r="N359" s="111">
        <v>4.8099999999999996</v>
      </c>
      <c r="O359" s="9">
        <v>105</v>
      </c>
      <c r="P359" s="43">
        <f t="shared" ref="P359:P360" si="633">M359*O359/100</f>
        <v>4.2104999999999997</v>
      </c>
      <c r="Q359" s="43">
        <f t="shared" ref="Q359:Q360" si="634">N359*O359/100</f>
        <v>5.0504999999999995</v>
      </c>
    </row>
    <row r="360" spans="1:17" x14ac:dyDescent="0.25">
      <c r="A360" s="27"/>
      <c r="B360" s="28" t="s">
        <v>328</v>
      </c>
      <c r="C360" s="27" t="s">
        <v>364</v>
      </c>
      <c r="D360" s="36">
        <f>Зарплата!J360+Зарплата!K360</f>
        <v>0.89189999999999992</v>
      </c>
      <c r="E360" s="81">
        <f t="shared" si="626"/>
        <v>0.30324599999999996</v>
      </c>
      <c r="F360" s="37">
        <f t="shared" si="627"/>
        <v>8.0270999999999999E-4</v>
      </c>
      <c r="G360" s="38">
        <f t="shared" si="574"/>
        <v>1.1205831599999998</v>
      </c>
      <c r="H360" s="33">
        <f t="shared" si="628"/>
        <v>2.3165318699999995</v>
      </c>
      <c r="I360" s="33">
        <f t="shared" si="629"/>
        <v>36.432398834210744</v>
      </c>
      <c r="J360" s="33">
        <f t="shared" si="630"/>
        <v>0.84396813000000026</v>
      </c>
      <c r="K360" s="33">
        <f t="shared" si="631"/>
        <v>3.1604999999999999</v>
      </c>
      <c r="L360" s="39">
        <f t="shared" si="632"/>
        <v>3.7925999999999997</v>
      </c>
      <c r="M360" s="111">
        <v>3.01</v>
      </c>
      <c r="N360" s="111">
        <v>3.61</v>
      </c>
      <c r="O360" s="9">
        <v>105</v>
      </c>
      <c r="P360" s="43">
        <f t="shared" si="633"/>
        <v>3.1604999999999994</v>
      </c>
      <c r="Q360" s="43">
        <f t="shared" si="634"/>
        <v>3.7905000000000002</v>
      </c>
    </row>
    <row r="361" spans="1:17" ht="25.5" x14ac:dyDescent="0.25">
      <c r="A361" s="27" t="s">
        <v>250</v>
      </c>
      <c r="B361" s="28" t="s">
        <v>251</v>
      </c>
      <c r="C361" s="60"/>
      <c r="D361" s="36">
        <f>Зарплата!J361+Зарплата!K361</f>
        <v>0</v>
      </c>
      <c r="E361" s="27"/>
      <c r="F361" s="42"/>
      <c r="G361" s="38">
        <f t="shared" si="574"/>
        <v>0</v>
      </c>
      <c r="H361" s="33"/>
      <c r="I361" s="33"/>
      <c r="J361" s="33"/>
      <c r="K361" s="33"/>
      <c r="L361" s="34"/>
      <c r="M361" s="111"/>
      <c r="N361" s="111"/>
      <c r="O361" s="9">
        <v>105</v>
      </c>
    </row>
    <row r="362" spans="1:17" ht="25.5" x14ac:dyDescent="0.25">
      <c r="A362" s="27" t="s">
        <v>252</v>
      </c>
      <c r="B362" s="28" t="s">
        <v>239</v>
      </c>
      <c r="C362" s="60"/>
      <c r="D362" s="36">
        <f>Зарплата!J362+Зарплата!K362</f>
        <v>0</v>
      </c>
      <c r="E362" s="27"/>
      <c r="F362" s="42"/>
      <c r="G362" s="38">
        <f t="shared" si="574"/>
        <v>0</v>
      </c>
      <c r="H362" s="33"/>
      <c r="I362" s="33"/>
      <c r="J362" s="33"/>
      <c r="K362" s="33"/>
      <c r="L362" s="34"/>
      <c r="M362" s="111"/>
      <c r="N362" s="111"/>
      <c r="O362" s="9">
        <v>105</v>
      </c>
    </row>
    <row r="363" spans="1:17" x14ac:dyDescent="0.25">
      <c r="A363" s="27"/>
      <c r="B363" s="28" t="s">
        <v>327</v>
      </c>
      <c r="C363" s="27" t="s">
        <v>364</v>
      </c>
      <c r="D363" s="36">
        <f>Зарплата!J363+Зарплата!K363</f>
        <v>1.1892</v>
      </c>
      <c r="E363" s="81">
        <f t="shared" ref="E363:E367" si="635">D363*34/100</f>
        <v>0.40432800000000002</v>
      </c>
      <c r="F363" s="37">
        <f t="shared" ref="F363:F364" si="636">D363*0.09/100</f>
        <v>1.0702800000000001E-3</v>
      </c>
      <c r="G363" s="38">
        <f t="shared" si="574"/>
        <v>1.49411088</v>
      </c>
      <c r="H363" s="33">
        <f t="shared" ref="H363:H364" si="637">D363+E363+F363+G363</f>
        <v>3.0887091600000001</v>
      </c>
      <c r="I363" s="33">
        <f t="shared" ref="I363:I364" si="638">P363/H363*100-100</f>
        <v>-4.1347097892506071</v>
      </c>
      <c r="J363" s="33">
        <f t="shared" ref="J363:J364" si="639">H363*I363/100</f>
        <v>-0.12770916000000018</v>
      </c>
      <c r="K363" s="33">
        <f t="shared" ref="K363:K364" si="640">H363+J363</f>
        <v>2.9609999999999999</v>
      </c>
      <c r="L363" s="39">
        <f t="shared" ref="L363:L367" si="641">K363*1.2</f>
        <v>3.5531999999999999</v>
      </c>
      <c r="M363" s="111">
        <v>2.82</v>
      </c>
      <c r="N363" s="111">
        <v>3.39</v>
      </c>
      <c r="O363" s="9">
        <v>105</v>
      </c>
      <c r="P363" s="43">
        <f t="shared" ref="P363:P364" si="642">M363*O363/100</f>
        <v>2.9609999999999999</v>
      </c>
      <c r="Q363" s="43">
        <f t="shared" ref="Q363:Q364" si="643">N363*O363/100</f>
        <v>3.5594999999999999</v>
      </c>
    </row>
    <row r="364" spans="1:17" x14ac:dyDescent="0.25">
      <c r="A364" s="27"/>
      <c r="B364" s="28" t="s">
        <v>328</v>
      </c>
      <c r="C364" s="27" t="s">
        <v>364</v>
      </c>
      <c r="D364" s="36">
        <f>Зарплата!J364+Зарплата!K364</f>
        <v>0.69369999999999998</v>
      </c>
      <c r="E364" s="81">
        <f t="shared" si="635"/>
        <v>0.23585799999999998</v>
      </c>
      <c r="F364" s="37">
        <f t="shared" si="636"/>
        <v>6.2432999999999998E-4</v>
      </c>
      <c r="G364" s="38">
        <f t="shared" si="574"/>
        <v>0.87156468000000009</v>
      </c>
      <c r="H364" s="33">
        <f t="shared" si="637"/>
        <v>1.8017470100000001</v>
      </c>
      <c r="I364" s="33">
        <f t="shared" si="638"/>
        <v>12.474170277657336</v>
      </c>
      <c r="J364" s="33">
        <f t="shared" si="639"/>
        <v>0.22475298999999979</v>
      </c>
      <c r="K364" s="33">
        <f t="shared" si="640"/>
        <v>2.0265</v>
      </c>
      <c r="L364" s="39">
        <f t="shared" si="641"/>
        <v>2.4318</v>
      </c>
      <c r="M364" s="111">
        <v>1.93</v>
      </c>
      <c r="N364" s="111">
        <v>2.3199999999999998</v>
      </c>
      <c r="O364" s="9">
        <v>105</v>
      </c>
      <c r="P364" s="43">
        <f t="shared" si="642"/>
        <v>2.0265</v>
      </c>
      <c r="Q364" s="43">
        <f t="shared" si="643"/>
        <v>2.4359999999999999</v>
      </c>
    </row>
    <row r="365" spans="1:17" ht="25.5" x14ac:dyDescent="0.25">
      <c r="A365" s="27" t="s">
        <v>253</v>
      </c>
      <c r="B365" s="28" t="s">
        <v>248</v>
      </c>
      <c r="C365" s="60"/>
      <c r="D365" s="36">
        <f>Зарплата!J365+Зарплата!K365</f>
        <v>0</v>
      </c>
      <c r="E365" s="27"/>
      <c r="F365" s="42"/>
      <c r="G365" s="38">
        <f t="shared" si="574"/>
        <v>0</v>
      </c>
      <c r="H365" s="33"/>
      <c r="I365" s="33"/>
      <c r="J365" s="33"/>
      <c r="K365" s="33"/>
      <c r="L365" s="34"/>
      <c r="M365" s="111"/>
      <c r="N365" s="111"/>
      <c r="O365" s="9">
        <v>105</v>
      </c>
    </row>
    <row r="366" spans="1:17" x14ac:dyDescent="0.25">
      <c r="A366" s="27"/>
      <c r="B366" s="28" t="s">
        <v>327</v>
      </c>
      <c r="C366" s="27" t="s">
        <v>364</v>
      </c>
      <c r="D366" s="36">
        <f>Зарплата!J366+Зарплата!K366</f>
        <v>1.7837999999999998</v>
      </c>
      <c r="E366" s="81">
        <f t="shared" si="635"/>
        <v>0.60649199999999992</v>
      </c>
      <c r="F366" s="37">
        <f t="shared" ref="F366:F367" si="644">D366*0.09/100</f>
        <v>1.60542E-3</v>
      </c>
      <c r="G366" s="38">
        <f t="shared" si="574"/>
        <v>2.2411663199999996</v>
      </c>
      <c r="H366" s="33">
        <f t="shared" ref="H366:H367" si="645">D366+E366+F366+G366</f>
        <v>4.633063739999999</v>
      </c>
      <c r="I366" s="33">
        <f t="shared" ref="I366:I367" si="646">P366/H366*100-100</f>
        <v>15.808896684853352</v>
      </c>
      <c r="J366" s="33">
        <f t="shared" ref="J366:J367" si="647">H366*I366/100</f>
        <v>0.7324362600000025</v>
      </c>
      <c r="K366" s="33">
        <f t="shared" ref="K366:K367" si="648">H366+J366</f>
        <v>5.3655000000000017</v>
      </c>
      <c r="L366" s="39">
        <f t="shared" si="641"/>
        <v>6.4386000000000019</v>
      </c>
      <c r="M366" s="111">
        <v>5.1100000000000003</v>
      </c>
      <c r="N366" s="111">
        <v>6.13</v>
      </c>
      <c r="O366" s="9">
        <v>105</v>
      </c>
      <c r="P366" s="43">
        <f t="shared" ref="P366:P367" si="649">M366*O366/100</f>
        <v>5.3655000000000008</v>
      </c>
      <c r="Q366" s="43">
        <f t="shared" ref="Q366:Q367" si="650">N366*O366/100</f>
        <v>6.4364999999999997</v>
      </c>
    </row>
    <row r="367" spans="1:17" x14ac:dyDescent="0.25">
      <c r="A367" s="27"/>
      <c r="B367" s="28" t="s">
        <v>328</v>
      </c>
      <c r="C367" s="27" t="s">
        <v>364</v>
      </c>
      <c r="D367" s="36">
        <f>Зарплата!J367+Зарплата!K367</f>
        <v>1.2883</v>
      </c>
      <c r="E367" s="81">
        <f t="shared" si="635"/>
        <v>0.43802199999999997</v>
      </c>
      <c r="F367" s="37">
        <f t="shared" si="644"/>
        <v>1.1594699999999999E-3</v>
      </c>
      <c r="G367" s="38">
        <f t="shared" si="574"/>
        <v>1.6186201199999999</v>
      </c>
      <c r="H367" s="33">
        <f t="shared" si="645"/>
        <v>3.34610159</v>
      </c>
      <c r="I367" s="33">
        <f t="shared" si="646"/>
        <v>37.129727731906655</v>
      </c>
      <c r="J367" s="33">
        <f t="shared" si="647"/>
        <v>1.2423984099999996</v>
      </c>
      <c r="K367" s="33">
        <f t="shared" si="648"/>
        <v>4.5884999999999998</v>
      </c>
      <c r="L367" s="39">
        <f t="shared" si="641"/>
        <v>5.5061999999999998</v>
      </c>
      <c r="M367" s="111">
        <v>4.37</v>
      </c>
      <c r="N367" s="111">
        <v>5.25</v>
      </c>
      <c r="O367" s="9">
        <v>105</v>
      </c>
      <c r="P367" s="43">
        <f t="shared" si="649"/>
        <v>4.5884999999999998</v>
      </c>
      <c r="Q367" s="43">
        <f t="shared" si="650"/>
        <v>5.5125000000000002</v>
      </c>
    </row>
    <row r="368" spans="1:17" ht="25.5" x14ac:dyDescent="0.25">
      <c r="A368" s="27" t="s">
        <v>254</v>
      </c>
      <c r="B368" s="28" t="s">
        <v>255</v>
      </c>
      <c r="C368" s="60"/>
      <c r="D368" s="36">
        <f>Зарплата!J368+Зарплата!K368</f>
        <v>0</v>
      </c>
      <c r="E368" s="27"/>
      <c r="F368" s="42"/>
      <c r="G368" s="38">
        <f t="shared" si="574"/>
        <v>0</v>
      </c>
      <c r="H368" s="33"/>
      <c r="I368" s="33"/>
      <c r="J368" s="33"/>
      <c r="K368" s="33"/>
      <c r="L368" s="34"/>
      <c r="M368" s="111"/>
      <c r="N368" s="111"/>
      <c r="O368" s="9">
        <v>105</v>
      </c>
    </row>
    <row r="369" spans="1:17" ht="25.5" x14ac:dyDescent="0.25">
      <c r="A369" s="27" t="s">
        <v>256</v>
      </c>
      <c r="B369" s="28" t="s">
        <v>205</v>
      </c>
      <c r="C369" s="60"/>
      <c r="D369" s="36">
        <f>Зарплата!J369+Зарплата!K369</f>
        <v>0</v>
      </c>
      <c r="E369" s="27"/>
      <c r="F369" s="42"/>
      <c r="G369" s="38">
        <f t="shared" si="574"/>
        <v>0</v>
      </c>
      <c r="H369" s="33"/>
      <c r="I369" s="33"/>
      <c r="J369" s="33"/>
      <c r="K369" s="33"/>
      <c r="L369" s="34"/>
      <c r="M369" s="111"/>
      <c r="N369" s="111"/>
      <c r="O369" s="9">
        <v>105</v>
      </c>
    </row>
    <row r="370" spans="1:17" x14ac:dyDescent="0.25">
      <c r="A370" s="27"/>
      <c r="B370" s="28" t="s">
        <v>327</v>
      </c>
      <c r="C370" s="27" t="s">
        <v>364</v>
      </c>
      <c r="D370" s="36">
        <f>Зарплата!J370+Зарплата!K370</f>
        <v>0.59460000000000002</v>
      </c>
      <c r="E370" s="81">
        <f t="shared" ref="E370:E374" si="651">D370*34/100</f>
        <v>0.20216400000000001</v>
      </c>
      <c r="F370" s="37">
        <f t="shared" ref="F370:F371" si="652">D370*0.09/100</f>
        <v>5.3514000000000003E-4</v>
      </c>
      <c r="G370" s="38">
        <f t="shared" si="574"/>
        <v>0.74705544000000002</v>
      </c>
      <c r="H370" s="33">
        <f t="shared" ref="H370:H371" si="653">D370+E370+F370+G370</f>
        <v>1.54435458</v>
      </c>
      <c r="I370" s="33">
        <f t="shared" ref="I370:I371" si="654">P370/H370*100-100</f>
        <v>18.981743169369821</v>
      </c>
      <c r="J370" s="33">
        <f t="shared" ref="J370:J371" si="655">H370*I370/100</f>
        <v>0.29314541999999999</v>
      </c>
      <c r="K370" s="33">
        <f t="shared" ref="K370:K371" si="656">H370+J370</f>
        <v>1.8374999999999999</v>
      </c>
      <c r="L370" s="39">
        <f t="shared" ref="L370:L374" si="657">K370*1.2</f>
        <v>2.2049999999999996</v>
      </c>
      <c r="M370" s="111">
        <v>1.75</v>
      </c>
      <c r="N370" s="111">
        <v>2.11</v>
      </c>
      <c r="O370" s="9">
        <v>105</v>
      </c>
      <c r="P370" s="43">
        <f t="shared" ref="P370:P371" si="658">M370*O370/100</f>
        <v>1.8374999999999999</v>
      </c>
      <c r="Q370" s="43">
        <f t="shared" ref="Q370:Q371" si="659">N370*O370/100</f>
        <v>2.2155</v>
      </c>
    </row>
    <row r="371" spans="1:17" x14ac:dyDescent="0.25">
      <c r="A371" s="27"/>
      <c r="B371" s="28" t="s">
        <v>328</v>
      </c>
      <c r="C371" s="27" t="s">
        <v>364</v>
      </c>
      <c r="D371" s="36">
        <f>Зарплата!J371+Зарплата!K371</f>
        <v>0.39639999999999997</v>
      </c>
      <c r="E371" s="81">
        <f t="shared" si="651"/>
        <v>0.13477599999999998</v>
      </c>
      <c r="F371" s="37">
        <f t="shared" si="652"/>
        <v>3.5676000000000002E-4</v>
      </c>
      <c r="G371" s="38">
        <f t="shared" si="574"/>
        <v>0.49803695999999997</v>
      </c>
      <c r="H371" s="33">
        <f t="shared" si="653"/>
        <v>1.02956972</v>
      </c>
      <c r="I371" s="33">
        <f t="shared" si="654"/>
        <v>19.321691006996588</v>
      </c>
      <c r="J371" s="33">
        <f t="shared" si="655"/>
        <v>0.19893027999999993</v>
      </c>
      <c r="K371" s="33">
        <f t="shared" si="656"/>
        <v>1.2284999999999999</v>
      </c>
      <c r="L371" s="39">
        <f t="shared" si="657"/>
        <v>1.4742</v>
      </c>
      <c r="M371" s="111">
        <v>1.17</v>
      </c>
      <c r="N371" s="111">
        <v>1.41</v>
      </c>
      <c r="O371" s="9">
        <v>105</v>
      </c>
      <c r="P371" s="43">
        <f t="shared" si="658"/>
        <v>1.2284999999999999</v>
      </c>
      <c r="Q371" s="43">
        <f t="shared" si="659"/>
        <v>1.4804999999999999</v>
      </c>
    </row>
    <row r="372" spans="1:17" ht="51" x14ac:dyDescent="0.25">
      <c r="A372" s="27" t="s">
        <v>257</v>
      </c>
      <c r="B372" s="28" t="s">
        <v>249</v>
      </c>
      <c r="C372" s="60"/>
      <c r="D372" s="36">
        <f>Зарплата!J372+Зарплата!K372</f>
        <v>0</v>
      </c>
      <c r="E372" s="27"/>
      <c r="F372" s="42"/>
      <c r="G372" s="38">
        <f t="shared" si="574"/>
        <v>0</v>
      </c>
      <c r="H372" s="33"/>
      <c r="I372" s="33"/>
      <c r="J372" s="33"/>
      <c r="K372" s="33"/>
      <c r="L372" s="34"/>
      <c r="M372" s="111"/>
      <c r="N372" s="111"/>
      <c r="O372" s="9">
        <v>105</v>
      </c>
    </row>
    <row r="373" spans="1:17" x14ac:dyDescent="0.25">
      <c r="A373" s="27"/>
      <c r="B373" s="28" t="s">
        <v>327</v>
      </c>
      <c r="C373" s="27" t="s">
        <v>364</v>
      </c>
      <c r="D373" s="36">
        <f>Зарплата!J373+Зарплата!K373</f>
        <v>1.1892</v>
      </c>
      <c r="E373" s="81">
        <f t="shared" si="651"/>
        <v>0.40432800000000002</v>
      </c>
      <c r="F373" s="37">
        <f t="shared" ref="F373:F374" si="660">D373*0.09/100</f>
        <v>1.0702800000000001E-3</v>
      </c>
      <c r="G373" s="38">
        <f t="shared" si="574"/>
        <v>1.49411088</v>
      </c>
      <c r="H373" s="33">
        <f t="shared" ref="H373:H374" si="661">D373+E373+F373+G373</f>
        <v>3.0887091600000001</v>
      </c>
      <c r="I373" s="33">
        <f t="shared" ref="I373:I374" si="662">P373/H373*100-100</f>
        <v>19.321691006996559</v>
      </c>
      <c r="J373" s="33">
        <f t="shared" ref="J373:J374" si="663">H373*I373/100</f>
        <v>0.59679083999999893</v>
      </c>
      <c r="K373" s="33">
        <f t="shared" ref="K373:K374" si="664">H373+J373</f>
        <v>3.6854999999999989</v>
      </c>
      <c r="L373" s="39">
        <f t="shared" si="657"/>
        <v>4.4225999999999983</v>
      </c>
      <c r="M373" s="111">
        <v>3.51</v>
      </c>
      <c r="N373" s="111">
        <v>4.21</v>
      </c>
      <c r="O373" s="9">
        <v>105</v>
      </c>
      <c r="P373" s="43">
        <f t="shared" ref="P373:P374" si="665">M373*O373/100</f>
        <v>3.6854999999999993</v>
      </c>
      <c r="Q373" s="43">
        <f t="shared" ref="Q373:Q374" si="666">N373*O373/100</f>
        <v>4.4205000000000005</v>
      </c>
    </row>
    <row r="374" spans="1:17" x14ac:dyDescent="0.25">
      <c r="A374" s="27"/>
      <c r="B374" s="28" t="s">
        <v>328</v>
      </c>
      <c r="C374" s="27" t="s">
        <v>364</v>
      </c>
      <c r="D374" s="36">
        <f>Зарплата!J374+Зарплата!K374</f>
        <v>0.99099999999999988</v>
      </c>
      <c r="E374" s="81">
        <f t="shared" si="651"/>
        <v>0.33693999999999996</v>
      </c>
      <c r="F374" s="37">
        <f t="shared" si="660"/>
        <v>8.9189999999999994E-4</v>
      </c>
      <c r="G374" s="38">
        <f t="shared" si="574"/>
        <v>1.2450923999999999</v>
      </c>
      <c r="H374" s="33">
        <f t="shared" si="661"/>
        <v>2.5739242999999998</v>
      </c>
      <c r="I374" s="33">
        <f t="shared" si="662"/>
        <v>19.525659709572679</v>
      </c>
      <c r="J374" s="33">
        <f t="shared" si="663"/>
        <v>0.50257570000000062</v>
      </c>
      <c r="K374" s="33">
        <f t="shared" si="664"/>
        <v>3.0765000000000002</v>
      </c>
      <c r="L374" s="39">
        <f t="shared" si="657"/>
        <v>3.6918000000000002</v>
      </c>
      <c r="M374" s="111">
        <v>2.93</v>
      </c>
      <c r="N374" s="111">
        <v>3.51</v>
      </c>
      <c r="O374" s="9">
        <v>105</v>
      </c>
      <c r="P374" s="43">
        <f t="shared" si="665"/>
        <v>3.0765000000000002</v>
      </c>
      <c r="Q374" s="43">
        <f t="shared" si="666"/>
        <v>3.6854999999999993</v>
      </c>
    </row>
    <row r="375" spans="1:17" ht="63.75" x14ac:dyDescent="0.25">
      <c r="A375" s="27" t="s">
        <v>258</v>
      </c>
      <c r="B375" s="28" t="s">
        <v>259</v>
      </c>
      <c r="C375" s="60"/>
      <c r="D375" s="36">
        <f>Зарплата!J375+Зарплата!K375</f>
        <v>0</v>
      </c>
      <c r="E375" s="27"/>
      <c r="F375" s="42"/>
      <c r="G375" s="38">
        <f t="shared" si="574"/>
        <v>0</v>
      </c>
      <c r="H375" s="33"/>
      <c r="I375" s="33"/>
      <c r="J375" s="33"/>
      <c r="K375" s="33"/>
      <c r="L375" s="34"/>
      <c r="M375" s="111"/>
      <c r="N375" s="111"/>
      <c r="O375" s="9">
        <v>105</v>
      </c>
    </row>
    <row r="376" spans="1:17" ht="25.5" x14ac:dyDescent="0.25">
      <c r="A376" s="27" t="s">
        <v>260</v>
      </c>
      <c r="B376" s="28" t="s">
        <v>205</v>
      </c>
      <c r="C376" s="60"/>
      <c r="D376" s="36">
        <f>Зарплата!J376+Зарплата!K376</f>
        <v>0</v>
      </c>
      <c r="E376" s="27"/>
      <c r="F376" s="42"/>
      <c r="G376" s="38">
        <f t="shared" si="574"/>
        <v>0</v>
      </c>
      <c r="H376" s="33"/>
      <c r="I376" s="33"/>
      <c r="J376" s="33"/>
      <c r="K376" s="33"/>
      <c r="L376" s="34"/>
      <c r="M376" s="111"/>
      <c r="N376" s="111"/>
      <c r="O376" s="9">
        <v>105</v>
      </c>
    </row>
    <row r="377" spans="1:17" x14ac:dyDescent="0.25">
      <c r="A377" s="27"/>
      <c r="B377" s="28" t="s">
        <v>327</v>
      </c>
      <c r="C377" s="27" t="s">
        <v>364</v>
      </c>
      <c r="D377" s="36">
        <f>Зарплата!J377+Зарплата!K377</f>
        <v>0.99099999999999988</v>
      </c>
      <c r="E377" s="81">
        <f t="shared" ref="E377:E381" si="667">D377*34/100</f>
        <v>0.33693999999999996</v>
      </c>
      <c r="F377" s="37">
        <f t="shared" ref="F377:F378" si="668">D377*0.09/100</f>
        <v>8.9189999999999994E-4</v>
      </c>
      <c r="G377" s="38">
        <f t="shared" si="574"/>
        <v>1.2450923999999999</v>
      </c>
      <c r="H377" s="33">
        <f t="shared" ref="H377:H378" si="669">D377+E377+F377+G377</f>
        <v>2.5739242999999998</v>
      </c>
      <c r="I377" s="33">
        <f t="shared" ref="I377:I378" si="670">P377/H377*100-100</f>
        <v>17.078035278659925</v>
      </c>
      <c r="J377" s="33">
        <f t="shared" ref="J377:J378" si="671">H377*I377/100</f>
        <v>0.43957570000000046</v>
      </c>
      <c r="K377" s="33">
        <f t="shared" ref="K377:K378" si="672">H377+J377</f>
        <v>3.0135000000000005</v>
      </c>
      <c r="L377" s="39">
        <f t="shared" ref="L377:L381" si="673">K377*1.2</f>
        <v>3.6162000000000005</v>
      </c>
      <c r="M377" s="111">
        <v>2.87</v>
      </c>
      <c r="N377" s="111">
        <v>3.44</v>
      </c>
      <c r="O377" s="9">
        <v>105</v>
      </c>
      <c r="P377" s="43">
        <f t="shared" ref="P377:P378" si="674">M377*O377/100</f>
        <v>3.0135000000000001</v>
      </c>
      <c r="Q377" s="43">
        <f t="shared" ref="Q377:Q378" si="675">N377*O377/100</f>
        <v>3.6120000000000001</v>
      </c>
    </row>
    <row r="378" spans="1:17" x14ac:dyDescent="0.25">
      <c r="A378" s="27"/>
      <c r="B378" s="28" t="s">
        <v>328</v>
      </c>
      <c r="C378" s="27" t="s">
        <v>364</v>
      </c>
      <c r="D378" s="36">
        <f>Зарплата!J378+Зарплата!K378</f>
        <v>0.59460000000000002</v>
      </c>
      <c r="E378" s="81">
        <f t="shared" si="667"/>
        <v>0.20216400000000001</v>
      </c>
      <c r="F378" s="37">
        <f t="shared" si="668"/>
        <v>5.3514000000000003E-4</v>
      </c>
      <c r="G378" s="38">
        <f t="shared" si="574"/>
        <v>0.74705544000000002</v>
      </c>
      <c r="H378" s="33">
        <f t="shared" si="669"/>
        <v>1.54435458</v>
      </c>
      <c r="I378" s="33">
        <f t="shared" si="670"/>
        <v>14.222473442595017</v>
      </c>
      <c r="J378" s="33">
        <f t="shared" si="671"/>
        <v>0.21964541999999984</v>
      </c>
      <c r="K378" s="33">
        <f t="shared" si="672"/>
        <v>1.7639999999999998</v>
      </c>
      <c r="L378" s="39">
        <f t="shared" si="673"/>
        <v>2.1167999999999996</v>
      </c>
      <c r="M378" s="111">
        <v>1.68</v>
      </c>
      <c r="N378" s="111">
        <v>2.0099999999999998</v>
      </c>
      <c r="O378" s="9">
        <v>105</v>
      </c>
      <c r="P378" s="43">
        <f t="shared" si="674"/>
        <v>1.764</v>
      </c>
      <c r="Q378" s="43">
        <f t="shared" si="675"/>
        <v>2.1105</v>
      </c>
    </row>
    <row r="379" spans="1:17" ht="38.25" x14ac:dyDescent="0.25">
      <c r="A379" s="27" t="s">
        <v>261</v>
      </c>
      <c r="B379" s="28" t="s">
        <v>262</v>
      </c>
      <c r="C379" s="60"/>
      <c r="D379" s="36">
        <f>Зарплата!J379+Зарплата!K379</f>
        <v>0</v>
      </c>
      <c r="E379" s="27"/>
      <c r="F379" s="42"/>
      <c r="G379" s="38">
        <f t="shared" si="574"/>
        <v>0</v>
      </c>
      <c r="H379" s="33"/>
      <c r="I379" s="33"/>
      <c r="J379" s="33"/>
      <c r="K379" s="33"/>
      <c r="L379" s="34"/>
      <c r="M379" s="111"/>
      <c r="N379" s="111"/>
      <c r="O379" s="9">
        <v>105</v>
      </c>
    </row>
    <row r="380" spans="1:17" x14ac:dyDescent="0.25">
      <c r="A380" s="27"/>
      <c r="B380" s="28" t="s">
        <v>327</v>
      </c>
      <c r="C380" s="27" t="s">
        <v>364</v>
      </c>
      <c r="D380" s="36">
        <f>Зарплата!J380+Зарплата!K380</f>
        <v>1.5855999999999999</v>
      </c>
      <c r="E380" s="81">
        <f t="shared" si="667"/>
        <v>0.53910399999999992</v>
      </c>
      <c r="F380" s="37">
        <f t="shared" ref="F380:F381" si="676">D380*0.09/100</f>
        <v>1.4270400000000001E-3</v>
      </c>
      <c r="G380" s="38">
        <f t="shared" si="574"/>
        <v>1.9921478399999999</v>
      </c>
      <c r="H380" s="33">
        <f t="shared" ref="H380:H381" si="677">D380+E380+F380+G380</f>
        <v>4.1182788800000001</v>
      </c>
      <c r="I380" s="33">
        <f t="shared" ref="I380:I381" si="678">P380/H380*100-100</f>
        <v>15.497277833695406</v>
      </c>
      <c r="J380" s="33">
        <f t="shared" ref="J380:J381" si="679">H380*I380/100</f>
        <v>0.63822111999999942</v>
      </c>
      <c r="K380" s="33">
        <f t="shared" ref="K380:K381" si="680">H380+J380</f>
        <v>4.7564999999999991</v>
      </c>
      <c r="L380" s="39">
        <f t="shared" si="673"/>
        <v>5.7077999999999989</v>
      </c>
      <c r="M380" s="111">
        <v>4.53</v>
      </c>
      <c r="N380" s="111">
        <v>5.43</v>
      </c>
      <c r="O380" s="9">
        <v>105</v>
      </c>
      <c r="P380" s="43">
        <f t="shared" ref="P380:P381" si="681">M380*O380/100</f>
        <v>4.7565</v>
      </c>
      <c r="Q380" s="43">
        <f t="shared" ref="Q380:Q381" si="682">N380*O380/100</f>
        <v>5.7014999999999993</v>
      </c>
    </row>
    <row r="381" spans="1:17" x14ac:dyDescent="0.25">
      <c r="A381" s="27"/>
      <c r="B381" s="28" t="s">
        <v>328</v>
      </c>
      <c r="C381" s="27" t="s">
        <v>364</v>
      </c>
      <c r="D381" s="36">
        <f>Зарплата!J381+Зарплата!K381</f>
        <v>1.1892</v>
      </c>
      <c r="E381" s="81">
        <f t="shared" si="667"/>
        <v>0.40432800000000002</v>
      </c>
      <c r="F381" s="37">
        <f t="shared" si="676"/>
        <v>1.0702800000000001E-3</v>
      </c>
      <c r="G381" s="38">
        <f t="shared" si="574"/>
        <v>1.49411088</v>
      </c>
      <c r="H381" s="33">
        <f t="shared" si="677"/>
        <v>3.0887091600000001</v>
      </c>
      <c r="I381" s="33">
        <f t="shared" si="678"/>
        <v>13.882525604968251</v>
      </c>
      <c r="J381" s="33">
        <f t="shared" si="679"/>
        <v>0.42879083999999978</v>
      </c>
      <c r="K381" s="33">
        <f t="shared" si="680"/>
        <v>3.5175000000000001</v>
      </c>
      <c r="L381" s="39">
        <f t="shared" si="673"/>
        <v>4.2210000000000001</v>
      </c>
      <c r="M381" s="111">
        <v>3.35</v>
      </c>
      <c r="N381" s="111">
        <v>4.0199999999999996</v>
      </c>
      <c r="O381" s="9">
        <v>105</v>
      </c>
      <c r="P381" s="43">
        <f t="shared" si="681"/>
        <v>3.5175000000000001</v>
      </c>
      <c r="Q381" s="43">
        <f t="shared" si="682"/>
        <v>4.2210000000000001</v>
      </c>
    </row>
    <row r="382" spans="1:17" ht="38.25" x14ac:dyDescent="0.25">
      <c r="A382" s="27" t="s">
        <v>263</v>
      </c>
      <c r="B382" s="28" t="s">
        <v>264</v>
      </c>
      <c r="C382" s="60"/>
      <c r="D382" s="36">
        <f>Зарплата!J382+Зарплата!K382</f>
        <v>0</v>
      </c>
      <c r="E382" s="27"/>
      <c r="F382" s="42"/>
      <c r="G382" s="38">
        <f t="shared" si="574"/>
        <v>0</v>
      </c>
      <c r="H382" s="33"/>
      <c r="I382" s="33"/>
      <c r="J382" s="33"/>
      <c r="K382" s="33"/>
      <c r="L382" s="34"/>
      <c r="M382" s="111"/>
      <c r="N382" s="111"/>
      <c r="O382" s="9">
        <v>105</v>
      </c>
    </row>
    <row r="383" spans="1:17" ht="25.5" x14ac:dyDescent="0.25">
      <c r="A383" s="27" t="s">
        <v>265</v>
      </c>
      <c r="B383" s="28" t="s">
        <v>205</v>
      </c>
      <c r="C383" s="60"/>
      <c r="D383" s="36">
        <f>Зарплата!J383+Зарплата!K383</f>
        <v>0</v>
      </c>
      <c r="E383" s="27"/>
      <c r="F383" s="42"/>
      <c r="G383" s="38">
        <f t="shared" si="574"/>
        <v>0</v>
      </c>
      <c r="H383" s="33"/>
      <c r="I383" s="33"/>
      <c r="J383" s="33"/>
      <c r="K383" s="33"/>
      <c r="L383" s="34"/>
      <c r="M383" s="111"/>
      <c r="N383" s="111"/>
      <c r="O383" s="9">
        <v>105</v>
      </c>
    </row>
    <row r="384" spans="1:17" x14ac:dyDescent="0.25">
      <c r="A384" s="27"/>
      <c r="B384" s="28" t="s">
        <v>327</v>
      </c>
      <c r="C384" s="27" t="s">
        <v>364</v>
      </c>
      <c r="D384" s="36">
        <f>Зарплата!J384+Зарплата!K384</f>
        <v>0.59460000000000002</v>
      </c>
      <c r="E384" s="81">
        <f t="shared" ref="E384:E388" si="683">D384*34/100</f>
        <v>0.20216400000000001</v>
      </c>
      <c r="F384" s="37">
        <f t="shared" ref="F384:F385" si="684">D384*0.09/100</f>
        <v>5.3514000000000003E-4</v>
      </c>
      <c r="G384" s="38">
        <f t="shared" si="574"/>
        <v>0.74705544000000002</v>
      </c>
      <c r="H384" s="33">
        <f t="shared" ref="H384:H385" si="685">D384+E384+F384+G384</f>
        <v>1.54435458</v>
      </c>
      <c r="I384" s="33">
        <f t="shared" ref="I384:I385" si="686">P384/H384*100-100</f>
        <v>-42.208867603448951</v>
      </c>
      <c r="J384" s="33">
        <f t="shared" ref="J384:J385" si="687">H384*I384/100</f>
        <v>-0.65185458000000007</v>
      </c>
      <c r="K384" s="33">
        <f t="shared" ref="K384:K385" si="688">H384+J384</f>
        <v>0.89249999999999996</v>
      </c>
      <c r="L384" s="39">
        <f t="shared" ref="L384:L388" si="689">K384*1.2</f>
        <v>1.071</v>
      </c>
      <c r="M384" s="111">
        <v>0.85</v>
      </c>
      <c r="N384" s="111">
        <v>1.02</v>
      </c>
      <c r="O384" s="9">
        <v>105</v>
      </c>
      <c r="P384" s="43">
        <f t="shared" ref="P384:P385" si="690">M384*O384/100</f>
        <v>0.89249999999999996</v>
      </c>
      <c r="Q384" s="43">
        <f t="shared" ref="Q384:Q385" si="691">N384*O384/100</f>
        <v>1.0710000000000002</v>
      </c>
    </row>
    <row r="385" spans="1:17" x14ac:dyDescent="0.25">
      <c r="A385" s="27"/>
      <c r="B385" s="28" t="s">
        <v>328</v>
      </c>
      <c r="C385" s="27" t="s">
        <v>364</v>
      </c>
      <c r="D385" s="36">
        <f>Зарплата!J385+Зарплата!K385</f>
        <v>0.39639999999999997</v>
      </c>
      <c r="E385" s="81">
        <f t="shared" si="683"/>
        <v>0.13477599999999998</v>
      </c>
      <c r="F385" s="37">
        <f t="shared" si="684"/>
        <v>3.5676000000000002E-4</v>
      </c>
      <c r="G385" s="38">
        <f t="shared" si="574"/>
        <v>0.49803695999999997</v>
      </c>
      <c r="H385" s="33">
        <f t="shared" si="685"/>
        <v>1.02956972</v>
      </c>
      <c r="I385" s="33">
        <f t="shared" si="686"/>
        <v>-55.126885433266239</v>
      </c>
      <c r="J385" s="33">
        <f t="shared" si="687"/>
        <v>-0.56756972000000006</v>
      </c>
      <c r="K385" s="33">
        <f t="shared" si="688"/>
        <v>0.46199999999999997</v>
      </c>
      <c r="L385" s="39">
        <f t="shared" si="689"/>
        <v>0.55439999999999989</v>
      </c>
      <c r="M385" s="111">
        <v>0.44</v>
      </c>
      <c r="N385" s="111">
        <v>0.53</v>
      </c>
      <c r="O385" s="9">
        <v>105</v>
      </c>
      <c r="P385" s="43">
        <f t="shared" si="690"/>
        <v>0.46200000000000002</v>
      </c>
      <c r="Q385" s="43">
        <f t="shared" si="691"/>
        <v>0.55650000000000011</v>
      </c>
    </row>
    <row r="386" spans="1:17" ht="63.75" x14ac:dyDescent="0.25">
      <c r="A386" s="27" t="s">
        <v>266</v>
      </c>
      <c r="B386" s="28" t="s">
        <v>267</v>
      </c>
      <c r="C386" s="60"/>
      <c r="D386" s="36">
        <f>Зарплата!J386+Зарплата!K386</f>
        <v>0</v>
      </c>
      <c r="E386" s="27"/>
      <c r="F386" s="42"/>
      <c r="G386" s="38">
        <f t="shared" si="574"/>
        <v>0</v>
      </c>
      <c r="H386" s="33"/>
      <c r="I386" s="33"/>
      <c r="J386" s="33"/>
      <c r="K386" s="33"/>
      <c r="L386" s="34"/>
      <c r="M386" s="111"/>
      <c r="N386" s="111"/>
      <c r="O386" s="9">
        <v>105</v>
      </c>
    </row>
    <row r="387" spans="1:17" x14ac:dyDescent="0.25">
      <c r="A387" s="27"/>
      <c r="B387" s="28" t="s">
        <v>327</v>
      </c>
      <c r="C387" s="27" t="s">
        <v>364</v>
      </c>
      <c r="D387" s="36">
        <f>Зарплата!J387+Зарплата!K387</f>
        <v>1.2883</v>
      </c>
      <c r="E387" s="81">
        <f t="shared" si="683"/>
        <v>0.43802199999999997</v>
      </c>
      <c r="F387" s="37">
        <f t="shared" ref="F387:F388" si="692">D387*0.09/100</f>
        <v>1.1594699999999999E-3</v>
      </c>
      <c r="G387" s="38">
        <f t="shared" si="574"/>
        <v>1.6186201199999999</v>
      </c>
      <c r="H387" s="33">
        <f t="shared" ref="H387:H388" si="693">D387+E387+F387+G387</f>
        <v>3.34610159</v>
      </c>
      <c r="I387" s="33">
        <f t="shared" ref="I387:I388" si="694">P387/H387*100-100</f>
        <v>-40.064581243033935</v>
      </c>
      <c r="J387" s="33">
        <f t="shared" ref="J387:J388" si="695">H387*I387/100</f>
        <v>-1.3406015900000003</v>
      </c>
      <c r="K387" s="33">
        <f t="shared" ref="K387:K388" si="696">H387+J387</f>
        <v>2.0054999999999996</v>
      </c>
      <c r="L387" s="39">
        <f t="shared" si="689"/>
        <v>2.4065999999999996</v>
      </c>
      <c r="M387" s="111">
        <v>1.91</v>
      </c>
      <c r="N387" s="111">
        <v>2.2999999999999998</v>
      </c>
      <c r="O387" s="9">
        <v>105</v>
      </c>
      <c r="P387" s="43">
        <f t="shared" ref="P387:P388" si="697">M387*O387/100</f>
        <v>2.0054999999999996</v>
      </c>
      <c r="Q387" s="43">
        <f t="shared" ref="Q387:Q388" si="698">N387*O387/100</f>
        <v>2.4149999999999996</v>
      </c>
    </row>
    <row r="388" spans="1:17" x14ac:dyDescent="0.25">
      <c r="A388" s="27"/>
      <c r="B388" s="28" t="s">
        <v>328</v>
      </c>
      <c r="C388" s="27" t="s">
        <v>364</v>
      </c>
      <c r="D388" s="36">
        <f>Зарплата!J388+Зарплата!K388</f>
        <v>1.0900999999999998</v>
      </c>
      <c r="E388" s="81">
        <f t="shared" si="683"/>
        <v>0.37063399999999996</v>
      </c>
      <c r="F388" s="37">
        <f t="shared" si="692"/>
        <v>9.8108999999999978E-4</v>
      </c>
      <c r="G388" s="38">
        <f t="shared" si="574"/>
        <v>1.36960164</v>
      </c>
      <c r="H388" s="33">
        <f t="shared" si="693"/>
        <v>2.8313167299999997</v>
      </c>
      <c r="I388" s="33">
        <f t="shared" si="694"/>
        <v>-61.431372603799076</v>
      </c>
      <c r="J388" s="33">
        <f t="shared" si="695"/>
        <v>-1.7393167299999996</v>
      </c>
      <c r="K388" s="33">
        <f t="shared" si="696"/>
        <v>1.0920000000000001</v>
      </c>
      <c r="L388" s="39">
        <f t="shared" si="689"/>
        <v>1.3104</v>
      </c>
      <c r="M388" s="111">
        <v>1.04</v>
      </c>
      <c r="N388" s="111">
        <v>1.25</v>
      </c>
      <c r="O388" s="9">
        <v>105</v>
      </c>
      <c r="P388" s="43">
        <f t="shared" si="697"/>
        <v>1.0920000000000001</v>
      </c>
      <c r="Q388" s="43">
        <f t="shared" si="698"/>
        <v>1.3125</v>
      </c>
    </row>
    <row r="389" spans="1:17" ht="25.5" x14ac:dyDescent="0.25">
      <c r="A389" s="27" t="s">
        <v>268</v>
      </c>
      <c r="B389" s="28" t="s">
        <v>269</v>
      </c>
      <c r="C389" s="60"/>
      <c r="D389" s="36">
        <f>Зарплата!J389+Зарплата!K389</f>
        <v>0</v>
      </c>
      <c r="E389" s="27"/>
      <c r="F389" s="42"/>
      <c r="G389" s="38">
        <f t="shared" si="574"/>
        <v>0</v>
      </c>
      <c r="H389" s="33"/>
      <c r="I389" s="33"/>
      <c r="J389" s="33"/>
      <c r="K389" s="33"/>
      <c r="L389" s="34"/>
      <c r="M389" s="111"/>
      <c r="N389" s="111"/>
      <c r="O389" s="9">
        <v>105</v>
      </c>
    </row>
    <row r="390" spans="1:17" ht="25.5" x14ac:dyDescent="0.25">
      <c r="A390" s="27" t="s">
        <v>270</v>
      </c>
      <c r="B390" s="28" t="s">
        <v>205</v>
      </c>
      <c r="C390" s="60"/>
      <c r="D390" s="36">
        <f>Зарплата!J390+Зарплата!K390</f>
        <v>0</v>
      </c>
      <c r="E390" s="27"/>
      <c r="F390" s="42"/>
      <c r="G390" s="38">
        <f t="shared" si="574"/>
        <v>0</v>
      </c>
      <c r="H390" s="33"/>
      <c r="I390" s="33"/>
      <c r="J390" s="33"/>
      <c r="K390" s="33"/>
      <c r="L390" s="34"/>
      <c r="M390" s="111"/>
      <c r="N390" s="111"/>
      <c r="O390" s="9">
        <v>105</v>
      </c>
    </row>
    <row r="391" spans="1:17" x14ac:dyDescent="0.25">
      <c r="A391" s="27"/>
      <c r="B391" s="28" t="s">
        <v>327</v>
      </c>
      <c r="C391" s="27" t="s">
        <v>364</v>
      </c>
      <c r="D391" s="36">
        <f>Зарплата!J391+Зарплата!K391</f>
        <v>0.79279999999999995</v>
      </c>
      <c r="E391" s="81">
        <f t="shared" ref="E391:E401" si="699">D391*34/100</f>
        <v>0.26955199999999996</v>
      </c>
      <c r="F391" s="37">
        <f t="shared" ref="F391:F392" si="700">D391*0.09/100</f>
        <v>7.1352000000000004E-4</v>
      </c>
      <c r="G391" s="38">
        <f t="shared" si="574"/>
        <v>0.99607391999999995</v>
      </c>
      <c r="H391" s="33">
        <f t="shared" ref="H391:H392" si="701">D391+E391+F391+G391</f>
        <v>2.05913944</v>
      </c>
      <c r="I391" s="33">
        <f t="shared" ref="I391:I392" si="702">P391/H391*100-100</f>
        <v>-44.928450304463105</v>
      </c>
      <c r="J391" s="33">
        <f t="shared" ref="J391:J392" si="703">H391*I391/100</f>
        <v>-0.92513943999999992</v>
      </c>
      <c r="K391" s="33">
        <f t="shared" ref="K391:K392" si="704">H391+J391</f>
        <v>1.1340000000000001</v>
      </c>
      <c r="L391" s="39">
        <f t="shared" ref="L391:L401" si="705">K391*1.2</f>
        <v>1.3608</v>
      </c>
      <c r="M391" s="111">
        <v>1.08</v>
      </c>
      <c r="N391" s="111">
        <v>1.29</v>
      </c>
      <c r="O391" s="9">
        <v>105</v>
      </c>
      <c r="P391" s="43">
        <f t="shared" ref="P391:P392" si="706">M391*O391/100</f>
        <v>1.1340000000000001</v>
      </c>
      <c r="Q391" s="43">
        <f t="shared" ref="Q391:Q392" si="707">N391*O391/100</f>
        <v>1.3545000000000003</v>
      </c>
    </row>
    <row r="392" spans="1:17" x14ac:dyDescent="0.25">
      <c r="A392" s="27"/>
      <c r="B392" s="28" t="s">
        <v>328</v>
      </c>
      <c r="C392" s="27" t="s">
        <v>364</v>
      </c>
      <c r="D392" s="36">
        <f>Зарплата!J392+Зарплата!K392</f>
        <v>0.49549999999999994</v>
      </c>
      <c r="E392" s="81">
        <f t="shared" si="699"/>
        <v>0.16846999999999998</v>
      </c>
      <c r="F392" s="37">
        <f t="shared" si="700"/>
        <v>4.4594999999999997E-4</v>
      </c>
      <c r="G392" s="38">
        <f t="shared" si="574"/>
        <v>0.62254619999999994</v>
      </c>
      <c r="H392" s="33">
        <f t="shared" si="701"/>
        <v>1.2869621499999999</v>
      </c>
      <c r="I392" s="33">
        <f t="shared" si="702"/>
        <v>-55.126885433266224</v>
      </c>
      <c r="J392" s="33">
        <f t="shared" si="703"/>
        <v>-0.70946214999999979</v>
      </c>
      <c r="K392" s="33">
        <f t="shared" si="704"/>
        <v>0.57750000000000012</v>
      </c>
      <c r="L392" s="39">
        <f t="shared" si="705"/>
        <v>0.69300000000000017</v>
      </c>
      <c r="M392" s="111">
        <v>0.55000000000000004</v>
      </c>
      <c r="N392" s="111">
        <v>0.65</v>
      </c>
      <c r="O392" s="9">
        <v>105</v>
      </c>
      <c r="P392" s="43">
        <f t="shared" si="706"/>
        <v>0.57750000000000012</v>
      </c>
      <c r="Q392" s="43">
        <f t="shared" si="707"/>
        <v>0.6825</v>
      </c>
    </row>
    <row r="393" spans="1:17" ht="63.75" x14ac:dyDescent="0.25">
      <c r="A393" s="27" t="s">
        <v>271</v>
      </c>
      <c r="B393" s="28" t="s">
        <v>267</v>
      </c>
      <c r="C393" s="60"/>
      <c r="D393" s="36">
        <f>Зарплата!J393+Зарплата!K393</f>
        <v>0</v>
      </c>
      <c r="E393" s="27"/>
      <c r="F393" s="42"/>
      <c r="G393" s="38">
        <f t="shared" si="574"/>
        <v>0</v>
      </c>
      <c r="H393" s="33"/>
      <c r="I393" s="33"/>
      <c r="J393" s="33"/>
      <c r="K393" s="33"/>
      <c r="L393" s="34"/>
      <c r="M393" s="111"/>
      <c r="N393" s="111"/>
      <c r="O393" s="9">
        <v>105</v>
      </c>
    </row>
    <row r="394" spans="1:17" x14ac:dyDescent="0.25">
      <c r="A394" s="27"/>
      <c r="B394" s="28" t="s">
        <v>327</v>
      </c>
      <c r="C394" s="27" t="s">
        <v>364</v>
      </c>
      <c r="D394" s="36">
        <f>Зарплата!J394+Зарплата!K394</f>
        <v>1.2883</v>
      </c>
      <c r="E394" s="81">
        <f t="shared" si="699"/>
        <v>0.43802199999999997</v>
      </c>
      <c r="F394" s="37">
        <f t="shared" ref="F394:F395" si="708">D394*0.09/100</f>
        <v>1.1594699999999999E-3</v>
      </c>
      <c r="G394" s="38">
        <f t="shared" si="574"/>
        <v>1.6186201199999999</v>
      </c>
      <c r="H394" s="33">
        <f t="shared" ref="H394:H395" si="709">D394+E394+F394+G394</f>
        <v>3.34610159</v>
      </c>
      <c r="I394" s="33">
        <f t="shared" ref="I394:I395" si="710">P394/H394*100-100</f>
        <v>-42.574965274739306</v>
      </c>
      <c r="J394" s="33">
        <f t="shared" ref="J394:J395" si="711">H394*I394/100</f>
        <v>-1.4246015899999998</v>
      </c>
      <c r="K394" s="33">
        <f t="shared" ref="K394:K395" si="712">H394+J394</f>
        <v>1.9215000000000002</v>
      </c>
      <c r="L394" s="39">
        <f t="shared" si="705"/>
        <v>2.3058000000000001</v>
      </c>
      <c r="M394" s="111">
        <v>1.83</v>
      </c>
      <c r="N394" s="111">
        <v>2.19</v>
      </c>
      <c r="O394" s="9">
        <v>105</v>
      </c>
      <c r="P394" s="43">
        <f t="shared" ref="P394:P395" si="713">M394*O394/100</f>
        <v>1.9215</v>
      </c>
      <c r="Q394" s="43">
        <f t="shared" ref="Q394:Q395" si="714">N394*O394/100</f>
        <v>2.2995000000000001</v>
      </c>
    </row>
    <row r="395" spans="1:17" x14ac:dyDescent="0.25">
      <c r="A395" s="27"/>
      <c r="B395" s="28" t="s">
        <v>328</v>
      </c>
      <c r="C395" s="27" t="s">
        <v>364</v>
      </c>
      <c r="D395" s="36">
        <f>Зарплата!J395+Зарплата!K395</f>
        <v>0.99099999999999988</v>
      </c>
      <c r="E395" s="81">
        <f t="shared" si="699"/>
        <v>0.33693999999999996</v>
      </c>
      <c r="F395" s="37">
        <f t="shared" si="708"/>
        <v>8.9189999999999994E-4</v>
      </c>
      <c r="G395" s="38">
        <f t="shared" si="574"/>
        <v>1.2450923999999999</v>
      </c>
      <c r="H395" s="33">
        <f t="shared" si="709"/>
        <v>2.5739242999999998</v>
      </c>
      <c r="I395" s="33">
        <f t="shared" si="710"/>
        <v>-60.838009105395983</v>
      </c>
      <c r="J395" s="33">
        <f t="shared" si="711"/>
        <v>-1.5659242999999998</v>
      </c>
      <c r="K395" s="33">
        <f t="shared" si="712"/>
        <v>1.008</v>
      </c>
      <c r="L395" s="39">
        <f t="shared" si="705"/>
        <v>1.2096</v>
      </c>
      <c r="M395" s="111">
        <v>0.96</v>
      </c>
      <c r="N395" s="111">
        <v>1.1499999999999999</v>
      </c>
      <c r="O395" s="9">
        <v>105</v>
      </c>
      <c r="P395" s="43">
        <f t="shared" si="713"/>
        <v>1.008</v>
      </c>
      <c r="Q395" s="43">
        <f t="shared" si="714"/>
        <v>1.2074999999999998</v>
      </c>
    </row>
    <row r="396" spans="1:17" x14ac:dyDescent="0.25">
      <c r="A396" s="27" t="s">
        <v>272</v>
      </c>
      <c r="B396" s="28" t="s">
        <v>273</v>
      </c>
      <c r="C396" s="60"/>
      <c r="D396" s="36">
        <f>Зарплата!J396+Зарплата!K396</f>
        <v>0</v>
      </c>
      <c r="E396" s="27"/>
      <c r="F396" s="42"/>
      <c r="G396" s="38">
        <f t="shared" si="574"/>
        <v>0</v>
      </c>
      <c r="H396" s="33"/>
      <c r="I396" s="33"/>
      <c r="J396" s="33"/>
      <c r="K396" s="33"/>
      <c r="L396" s="34"/>
      <c r="M396" s="111"/>
      <c r="N396" s="111"/>
      <c r="O396" s="9">
        <v>105</v>
      </c>
    </row>
    <row r="397" spans="1:17" x14ac:dyDescent="0.25">
      <c r="A397" s="27"/>
      <c r="B397" s="28" t="s">
        <v>327</v>
      </c>
      <c r="C397" s="27" t="s">
        <v>364</v>
      </c>
      <c r="D397" s="36">
        <f>Зарплата!J397+Зарплата!K397</f>
        <v>0.99099999999999988</v>
      </c>
      <c r="E397" s="81">
        <f t="shared" si="699"/>
        <v>0.33693999999999996</v>
      </c>
      <c r="F397" s="37">
        <f t="shared" ref="F397:F398" si="715">D397*0.09/100</f>
        <v>8.9189999999999994E-4</v>
      </c>
      <c r="G397" s="38">
        <f t="shared" si="574"/>
        <v>1.2450923999999999</v>
      </c>
      <c r="H397" s="33">
        <f t="shared" ref="H397:H398" si="716">D397+E397+F397+G397</f>
        <v>2.5739242999999998</v>
      </c>
      <c r="I397" s="33">
        <f t="shared" ref="I397:I398" si="717">P397/H397*100-100</f>
        <v>-14.741082323205859</v>
      </c>
      <c r="J397" s="33">
        <f t="shared" ref="J397:J398" si="718">H397*I397/100</f>
        <v>-0.3794243000000001</v>
      </c>
      <c r="K397" s="33">
        <f t="shared" ref="K397:K398" si="719">H397+J397</f>
        <v>2.1944999999999997</v>
      </c>
      <c r="L397" s="39">
        <f t="shared" si="705"/>
        <v>2.6333999999999995</v>
      </c>
      <c r="M397" s="111">
        <v>2.09</v>
      </c>
      <c r="N397" s="111">
        <v>2.5</v>
      </c>
      <c r="O397" s="9">
        <v>105</v>
      </c>
      <c r="P397" s="43">
        <f t="shared" ref="P397:P398" si="720">M397*O397/100</f>
        <v>2.1944999999999997</v>
      </c>
      <c r="Q397" s="43">
        <f t="shared" ref="Q397:Q398" si="721">N397*O397/100</f>
        <v>2.625</v>
      </c>
    </row>
    <row r="398" spans="1:17" x14ac:dyDescent="0.25">
      <c r="A398" s="27"/>
      <c r="B398" s="28" t="s">
        <v>328</v>
      </c>
      <c r="C398" s="27" t="s">
        <v>364</v>
      </c>
      <c r="D398" s="36">
        <f>Зарплата!J398+Зарплата!K398</f>
        <v>0.99099999999999988</v>
      </c>
      <c r="E398" s="81">
        <f t="shared" si="699"/>
        <v>0.33693999999999996</v>
      </c>
      <c r="F398" s="37">
        <f t="shared" si="715"/>
        <v>8.9189999999999994E-4</v>
      </c>
      <c r="G398" s="38">
        <f t="shared" si="574"/>
        <v>1.2450923999999999</v>
      </c>
      <c r="H398" s="33">
        <f t="shared" si="716"/>
        <v>2.5739242999999998</v>
      </c>
      <c r="I398" s="33">
        <f t="shared" si="717"/>
        <v>-14.741082323205859</v>
      </c>
      <c r="J398" s="33">
        <f t="shared" si="718"/>
        <v>-0.3794243000000001</v>
      </c>
      <c r="K398" s="33">
        <f t="shared" si="719"/>
        <v>2.1944999999999997</v>
      </c>
      <c r="L398" s="39">
        <f t="shared" si="705"/>
        <v>2.6333999999999995</v>
      </c>
      <c r="M398" s="111">
        <v>2.09</v>
      </c>
      <c r="N398" s="111">
        <v>2.5</v>
      </c>
      <c r="O398" s="9">
        <v>105</v>
      </c>
      <c r="P398" s="43">
        <f t="shared" si="720"/>
        <v>2.1944999999999997</v>
      </c>
      <c r="Q398" s="43">
        <f t="shared" si="721"/>
        <v>2.625</v>
      </c>
    </row>
    <row r="399" spans="1:17" ht="51" x14ac:dyDescent="0.25">
      <c r="A399" s="27" t="s">
        <v>274</v>
      </c>
      <c r="B399" s="28" t="s">
        <v>275</v>
      </c>
      <c r="C399" s="60"/>
      <c r="D399" s="36">
        <f>Зарплата!J399+Зарплата!K399</f>
        <v>0</v>
      </c>
      <c r="E399" s="27"/>
      <c r="F399" s="42"/>
      <c r="G399" s="38">
        <f t="shared" si="574"/>
        <v>0</v>
      </c>
      <c r="H399" s="33"/>
      <c r="I399" s="33"/>
      <c r="J399" s="33"/>
      <c r="K399" s="33"/>
      <c r="L399" s="34"/>
      <c r="M399" s="111"/>
      <c r="N399" s="111"/>
      <c r="O399" s="9">
        <v>105</v>
      </c>
    </row>
    <row r="400" spans="1:17" x14ac:dyDescent="0.25">
      <c r="A400" s="27"/>
      <c r="B400" s="28" t="s">
        <v>327</v>
      </c>
      <c r="C400" s="27" t="s">
        <v>364</v>
      </c>
      <c r="D400" s="36">
        <f>Зарплата!J400+Зарплата!K400</f>
        <v>3.4684999999999997</v>
      </c>
      <c r="E400" s="81">
        <f t="shared" si="699"/>
        <v>1.1792899999999999</v>
      </c>
      <c r="F400" s="37">
        <f t="shared" ref="F400:F401" si="722">D400*0.09/100</f>
        <v>3.1216499999999997E-3</v>
      </c>
      <c r="G400" s="38">
        <f t="shared" si="574"/>
        <v>4.3578234</v>
      </c>
      <c r="H400" s="33">
        <f t="shared" ref="H400:H401" si="723">D400+E400+F400+G400</f>
        <v>9.0087350499999985</v>
      </c>
      <c r="I400" s="33">
        <f t="shared" ref="I400:I407" si="724">P400/H400*100-100</f>
        <v>-81.001772274343892</v>
      </c>
      <c r="J400" s="33">
        <f t="shared" ref="J400:J401" si="725">H400*I400/100</f>
        <v>-7.2972350499999994</v>
      </c>
      <c r="K400" s="33">
        <f t="shared" ref="K400:K401" si="726">H400+J400</f>
        <v>1.7114999999999991</v>
      </c>
      <c r="L400" s="39">
        <f t="shared" si="705"/>
        <v>2.053799999999999</v>
      </c>
      <c r="M400" s="111">
        <v>1.63</v>
      </c>
      <c r="N400" s="111">
        <v>1.96</v>
      </c>
      <c r="O400" s="9">
        <v>105</v>
      </c>
      <c r="P400" s="43">
        <f t="shared" ref="P400:P401" si="727">M400*O400/100</f>
        <v>1.7114999999999998</v>
      </c>
      <c r="Q400" s="43">
        <f t="shared" ref="Q400:Q401" si="728">N400*O400/100</f>
        <v>2.0579999999999998</v>
      </c>
    </row>
    <row r="401" spans="1:17" x14ac:dyDescent="0.25">
      <c r="A401" s="27"/>
      <c r="B401" s="28" t="s">
        <v>328</v>
      </c>
      <c r="C401" s="27" t="s">
        <v>364</v>
      </c>
      <c r="D401" s="36">
        <f>Зарплата!J401+Зарплата!K401</f>
        <v>2.0810999999999997</v>
      </c>
      <c r="E401" s="81">
        <f t="shared" si="699"/>
        <v>0.70757399999999993</v>
      </c>
      <c r="F401" s="37">
        <f t="shared" si="722"/>
        <v>1.8729899999999997E-3</v>
      </c>
      <c r="G401" s="38">
        <f t="shared" ref="G401:G408" si="729">D401*125.64/100</f>
        <v>2.6146940399999994</v>
      </c>
      <c r="H401" s="33">
        <f t="shared" si="723"/>
        <v>5.4052410299999991</v>
      </c>
      <c r="I401" s="33">
        <f t="shared" si="724"/>
        <v>-85.430806958852671</v>
      </c>
      <c r="J401" s="33">
        <f t="shared" si="725"/>
        <v>-4.6177410299999995</v>
      </c>
      <c r="K401" s="33">
        <f t="shared" si="726"/>
        <v>0.78749999999999964</v>
      </c>
      <c r="L401" s="39">
        <f t="shared" si="705"/>
        <v>0.94499999999999951</v>
      </c>
      <c r="M401" s="111">
        <v>0.75</v>
      </c>
      <c r="N401" s="111">
        <v>0.9</v>
      </c>
      <c r="O401" s="9">
        <v>105</v>
      </c>
      <c r="P401" s="43">
        <f t="shared" si="727"/>
        <v>0.78749999999999998</v>
      </c>
      <c r="Q401" s="43">
        <f t="shared" si="728"/>
        <v>0.94499999999999995</v>
      </c>
    </row>
    <row r="402" spans="1:17" ht="38.25" x14ac:dyDescent="0.25">
      <c r="A402" s="27" t="s">
        <v>276</v>
      </c>
      <c r="B402" s="28" t="s">
        <v>277</v>
      </c>
      <c r="C402" s="60"/>
      <c r="D402" s="36">
        <f>Зарплата!J402+Зарплата!K402</f>
        <v>0</v>
      </c>
      <c r="E402" s="27"/>
      <c r="F402" s="42"/>
      <c r="G402" s="38">
        <f t="shared" si="729"/>
        <v>0</v>
      </c>
      <c r="H402" s="33"/>
      <c r="I402" s="33"/>
      <c r="J402" s="33"/>
      <c r="K402" s="33"/>
      <c r="L402" s="34"/>
      <c r="M402" s="111"/>
      <c r="N402" s="111"/>
      <c r="O402" s="9">
        <v>105</v>
      </c>
    </row>
    <row r="403" spans="1:17" x14ac:dyDescent="0.25">
      <c r="A403" s="27"/>
      <c r="B403" s="28" t="s">
        <v>327</v>
      </c>
      <c r="C403" s="28" t="s">
        <v>364</v>
      </c>
      <c r="D403" s="36">
        <f>Зарплата!J403+Зарплата!K403</f>
        <v>4.4594999999999994</v>
      </c>
      <c r="E403" s="81">
        <f t="shared" ref="E403:E407" si="730">D403*34/100</f>
        <v>1.51623</v>
      </c>
      <c r="F403" s="37">
        <f t="shared" ref="F403:F407" si="731">D403*0.09/100</f>
        <v>4.0135499999999994E-3</v>
      </c>
      <c r="G403" s="38">
        <f t="shared" si="729"/>
        <v>5.6029157999999999</v>
      </c>
      <c r="H403" s="33">
        <f t="shared" ref="H403:H407" si="732">D403+E403+F403+G403</f>
        <v>11.58265935</v>
      </c>
      <c r="I403" s="33">
        <f t="shared" si="724"/>
        <v>-77.790074608384302</v>
      </c>
      <c r="J403" s="33">
        <f t="shared" ref="J403:J407" si="733">H403*I403/100</f>
        <v>-9.0101593500000003</v>
      </c>
      <c r="K403" s="33">
        <f t="shared" ref="K403:K407" si="734">H403+J403</f>
        <v>2.5724999999999998</v>
      </c>
      <c r="L403" s="39">
        <f t="shared" ref="L403:L407" si="735">K403*1.2</f>
        <v>3.0869999999999997</v>
      </c>
      <c r="M403" s="111">
        <v>2.4500000000000002</v>
      </c>
      <c r="N403" s="111">
        <v>2.94</v>
      </c>
      <c r="O403" s="9">
        <v>105</v>
      </c>
      <c r="P403" s="43">
        <f t="shared" ref="P403:P408" si="736">M403*O403/100</f>
        <v>2.5724999999999998</v>
      </c>
      <c r="Q403" s="43">
        <f t="shared" ref="Q403:Q408" si="737">N403*O403/100</f>
        <v>3.0869999999999997</v>
      </c>
    </row>
    <row r="404" spans="1:17" x14ac:dyDescent="0.25">
      <c r="A404" s="27"/>
      <c r="B404" s="28" t="s">
        <v>328</v>
      </c>
      <c r="C404" s="28" t="s">
        <v>364</v>
      </c>
      <c r="D404" s="36">
        <f>Зарплата!J404+Зарплата!K404</f>
        <v>2.6757</v>
      </c>
      <c r="E404" s="81">
        <f t="shared" si="730"/>
        <v>0.90973799999999994</v>
      </c>
      <c r="F404" s="37">
        <f t="shared" si="731"/>
        <v>2.4081300000000001E-3</v>
      </c>
      <c r="G404" s="38">
        <f t="shared" si="729"/>
        <v>3.3617494799999998</v>
      </c>
      <c r="H404" s="33">
        <f t="shared" si="732"/>
        <v>6.9495956099999994</v>
      </c>
      <c r="I404" s="33">
        <f t="shared" si="724"/>
        <v>-62.983457680640498</v>
      </c>
      <c r="J404" s="33">
        <f t="shared" si="733"/>
        <v>-4.3770956099999996</v>
      </c>
      <c r="K404" s="33">
        <f t="shared" si="734"/>
        <v>2.5724999999999998</v>
      </c>
      <c r="L404" s="39">
        <f t="shared" si="735"/>
        <v>3.0869999999999997</v>
      </c>
      <c r="M404" s="111">
        <v>2.4500000000000002</v>
      </c>
      <c r="N404" s="111">
        <v>2.94</v>
      </c>
      <c r="O404" s="9">
        <v>105</v>
      </c>
      <c r="P404" s="43">
        <f t="shared" si="736"/>
        <v>2.5724999999999998</v>
      </c>
      <c r="Q404" s="43">
        <f t="shared" si="737"/>
        <v>3.0869999999999997</v>
      </c>
    </row>
    <row r="405" spans="1:17" ht="38.25" x14ac:dyDescent="0.25">
      <c r="A405" s="27" t="s">
        <v>428</v>
      </c>
      <c r="B405" s="28" t="s">
        <v>429</v>
      </c>
      <c r="C405" s="28" t="s">
        <v>328</v>
      </c>
      <c r="D405" s="36">
        <f>Зарплата!J405+Зарплата!K405</f>
        <v>0</v>
      </c>
      <c r="E405" s="81">
        <f t="shared" si="730"/>
        <v>0</v>
      </c>
      <c r="F405" s="37">
        <f t="shared" si="731"/>
        <v>0</v>
      </c>
      <c r="G405" s="38">
        <f t="shared" si="729"/>
        <v>0</v>
      </c>
      <c r="H405" s="33">
        <f t="shared" si="732"/>
        <v>0</v>
      </c>
      <c r="I405" s="33"/>
      <c r="J405" s="33"/>
      <c r="K405" s="33"/>
      <c r="L405" s="39"/>
      <c r="M405" s="111"/>
      <c r="N405" s="111"/>
      <c r="O405" s="9">
        <v>105</v>
      </c>
      <c r="P405" s="43">
        <f t="shared" si="736"/>
        <v>0</v>
      </c>
      <c r="Q405" s="43">
        <f t="shared" si="737"/>
        <v>0</v>
      </c>
    </row>
    <row r="406" spans="1:17" x14ac:dyDescent="0.25">
      <c r="A406" s="27"/>
      <c r="B406" s="28" t="s">
        <v>327</v>
      </c>
      <c r="C406" s="27" t="s">
        <v>364</v>
      </c>
      <c r="D406" s="36">
        <f>Зарплата!J406+Зарплата!K406</f>
        <v>1.4864999999999999</v>
      </c>
      <c r="E406" s="81">
        <f t="shared" si="730"/>
        <v>0.50540999999999991</v>
      </c>
      <c r="F406" s="37">
        <f t="shared" si="731"/>
        <v>1.3378499999999998E-3</v>
      </c>
      <c r="G406" s="38">
        <f t="shared" si="729"/>
        <v>1.8676386</v>
      </c>
      <c r="H406" s="33">
        <f t="shared" si="732"/>
        <v>3.8608864499999997</v>
      </c>
      <c r="I406" s="33">
        <f t="shared" si="724"/>
        <v>12.046807281783714</v>
      </c>
      <c r="J406" s="33">
        <f t="shared" si="733"/>
        <v>0.46511355000000071</v>
      </c>
      <c r="K406" s="33">
        <f t="shared" si="734"/>
        <v>4.3260000000000005</v>
      </c>
      <c r="L406" s="39">
        <f t="shared" si="735"/>
        <v>5.1912000000000003</v>
      </c>
      <c r="M406" s="111">
        <v>4.12</v>
      </c>
      <c r="N406" s="111">
        <v>4.95</v>
      </c>
      <c r="O406" s="9">
        <v>105</v>
      </c>
      <c r="P406" s="43">
        <f t="shared" si="736"/>
        <v>4.3260000000000005</v>
      </c>
      <c r="Q406" s="43">
        <f t="shared" si="737"/>
        <v>5.1974999999999998</v>
      </c>
    </row>
    <row r="407" spans="1:17" x14ac:dyDescent="0.25">
      <c r="A407" s="27"/>
      <c r="B407" s="28" t="s">
        <v>328</v>
      </c>
      <c r="C407" s="27" t="s">
        <v>364</v>
      </c>
      <c r="D407" s="36">
        <f>Зарплата!J407+Зарплата!K407</f>
        <v>1.4864999999999999</v>
      </c>
      <c r="E407" s="81">
        <f t="shared" si="730"/>
        <v>0.50540999999999991</v>
      </c>
      <c r="F407" s="37">
        <f t="shared" si="731"/>
        <v>1.3378499999999998E-3</v>
      </c>
      <c r="G407" s="38">
        <f t="shared" si="729"/>
        <v>1.8676386</v>
      </c>
      <c r="H407" s="33">
        <f t="shared" si="732"/>
        <v>3.8608864499999997</v>
      </c>
      <c r="I407" s="33">
        <f t="shared" si="724"/>
        <v>12.046807281783714</v>
      </c>
      <c r="J407" s="33">
        <f t="shared" si="733"/>
        <v>0.46511355000000071</v>
      </c>
      <c r="K407" s="33">
        <f t="shared" si="734"/>
        <v>4.3260000000000005</v>
      </c>
      <c r="L407" s="39">
        <f t="shared" si="735"/>
        <v>5.1912000000000003</v>
      </c>
      <c r="M407" s="111">
        <v>4.12</v>
      </c>
      <c r="N407" s="111">
        <v>4.95</v>
      </c>
      <c r="O407" s="9">
        <v>105</v>
      </c>
      <c r="P407" s="43">
        <f t="shared" si="736"/>
        <v>4.3260000000000005</v>
      </c>
      <c r="Q407" s="43">
        <f t="shared" si="737"/>
        <v>5.1974999999999998</v>
      </c>
    </row>
    <row r="408" spans="1:17" x14ac:dyDescent="0.25">
      <c r="A408" s="27"/>
      <c r="B408" s="28"/>
      <c r="C408" s="27"/>
      <c r="D408" s="36"/>
      <c r="E408" s="81"/>
      <c r="F408" s="37"/>
      <c r="G408" s="38">
        <f t="shared" si="729"/>
        <v>0</v>
      </c>
      <c r="H408" s="33"/>
      <c r="I408" s="33"/>
      <c r="J408" s="33"/>
      <c r="K408" s="33"/>
      <c r="L408" s="39"/>
      <c r="M408" s="111"/>
      <c r="N408" s="111"/>
      <c r="O408" s="9">
        <v>105</v>
      </c>
      <c r="P408" s="43">
        <f t="shared" si="736"/>
        <v>0</v>
      </c>
      <c r="Q408" s="43">
        <f t="shared" si="737"/>
        <v>0</v>
      </c>
    </row>
    <row r="409" spans="1:17" x14ac:dyDescent="0.25">
      <c r="A409" s="9"/>
      <c r="B409" s="9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7" x14ac:dyDescent="0.25">
      <c r="A410" s="9" t="s">
        <v>323</v>
      </c>
      <c r="B410" s="9"/>
      <c r="C410" s="10"/>
      <c r="D410" s="10"/>
      <c r="E410" s="10"/>
      <c r="F410" s="10"/>
      <c r="G410" s="10" t="s">
        <v>424</v>
      </c>
      <c r="H410" s="10"/>
      <c r="I410" s="10"/>
      <c r="J410" s="10"/>
      <c r="K410" s="10"/>
    </row>
    <row r="411" spans="1:17" x14ac:dyDescent="0.25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7" x14ac:dyDescent="0.25">
      <c r="A412" s="9"/>
      <c r="B412" s="9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7" x14ac:dyDescent="0.25">
      <c r="A413" s="9"/>
      <c r="B413" s="9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7" x14ac:dyDescent="0.25">
      <c r="A414" s="9"/>
      <c r="B414" s="9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7" x14ac:dyDescent="0.25">
      <c r="A415" s="9"/>
      <c r="B415" s="9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7" x14ac:dyDescent="0.25">
      <c r="A416" s="9"/>
      <c r="B416" s="9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x14ac:dyDescent="0.25">
      <c r="A417" s="9"/>
      <c r="B417" s="9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x14ac:dyDescent="0.25">
      <c r="A418" s="9"/>
      <c r="B418" s="9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x14ac:dyDescent="0.25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x14ac:dyDescent="0.25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x14ac:dyDescent="0.25">
      <c r="A422" s="9"/>
      <c r="B422" s="9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x14ac:dyDescent="0.25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x14ac:dyDescent="0.25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x14ac:dyDescent="0.25">
      <c r="A426" s="9"/>
      <c r="B426" s="9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x14ac:dyDescent="0.25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x14ac:dyDescent="0.25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x14ac:dyDescent="0.25">
      <c r="A430" s="9"/>
      <c r="B430" s="9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x14ac:dyDescent="0.25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x14ac:dyDescent="0.25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x14ac:dyDescent="0.25">
      <c r="A434" s="9"/>
      <c r="B434" s="9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x14ac:dyDescent="0.25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x14ac:dyDescent="0.25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x14ac:dyDescent="0.25">
      <c r="A438" s="9"/>
      <c r="B438" s="9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x14ac:dyDescent="0.25">
      <c r="A439" s="9"/>
      <c r="B439" s="9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x14ac:dyDescent="0.25">
      <c r="A440" s="9"/>
      <c r="B440" s="9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x14ac:dyDescent="0.25">
      <c r="A441" s="9"/>
      <c r="B441" s="9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x14ac:dyDescent="0.25">
      <c r="A442" s="9"/>
      <c r="B442" s="9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x14ac:dyDescent="0.25">
      <c r="A443" s="9"/>
      <c r="B443" s="9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x14ac:dyDescent="0.25">
      <c r="A444" s="9"/>
      <c r="B444" s="9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x14ac:dyDescent="0.25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x14ac:dyDescent="0.25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x14ac:dyDescent="0.25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x14ac:dyDescent="0.25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x14ac:dyDescent="0.25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x14ac:dyDescent="0.25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x14ac:dyDescent="0.25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x14ac:dyDescent="0.25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x14ac:dyDescent="0.25">
      <c r="A456" s="9"/>
      <c r="B456" s="9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x14ac:dyDescent="0.25">
      <c r="A457" s="9"/>
      <c r="B457" s="9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x14ac:dyDescent="0.25">
      <c r="A459" s="9"/>
      <c r="B459" s="9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x14ac:dyDescent="0.25">
      <c r="A460" s="9"/>
      <c r="B460" s="9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x14ac:dyDescent="0.25">
      <c r="A461" s="9"/>
      <c r="B461" s="9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x14ac:dyDescent="0.25">
      <c r="A463" s="9"/>
      <c r="B463" s="9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x14ac:dyDescent="0.25">
      <c r="A464" s="9"/>
      <c r="B464" s="9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x14ac:dyDescent="0.25">
      <c r="A465" s="9"/>
      <c r="B465" s="9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x14ac:dyDescent="0.25">
      <c r="A466" s="9"/>
      <c r="B466" s="9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x14ac:dyDescent="0.25">
      <c r="A467" s="9"/>
      <c r="B467" s="9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x14ac:dyDescent="0.25">
      <c r="A468" s="9"/>
      <c r="B468" s="9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x14ac:dyDescent="0.25">
      <c r="A469" s="9"/>
      <c r="B469" s="9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x14ac:dyDescent="0.25">
      <c r="A470" s="9"/>
      <c r="B470" s="9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x14ac:dyDescent="0.25">
      <c r="A471" s="9"/>
      <c r="B471" s="9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x14ac:dyDescent="0.25">
      <c r="A473" s="9"/>
      <c r="B473" s="9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x14ac:dyDescent="0.25">
      <c r="A474" s="9"/>
      <c r="B474" s="9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x14ac:dyDescent="0.25">
      <c r="A475" s="9"/>
      <c r="B475" s="9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x14ac:dyDescent="0.25">
      <c r="A477" s="9"/>
      <c r="B477" s="9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x14ac:dyDescent="0.25">
      <c r="A478" s="9"/>
      <c r="B478" s="9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x14ac:dyDescent="0.25">
      <c r="A479" s="9"/>
      <c r="B479" s="9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x14ac:dyDescent="0.25">
      <c r="A481" s="9"/>
      <c r="B481" s="9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x14ac:dyDescent="0.25">
      <c r="A482" s="9"/>
      <c r="B482" s="9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x14ac:dyDescent="0.25">
      <c r="A483" s="9"/>
      <c r="B483" s="9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x14ac:dyDescent="0.25">
      <c r="A485" s="9"/>
      <c r="B485" s="9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x14ac:dyDescent="0.25">
      <c r="A486" s="9"/>
      <c r="B486" s="9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x14ac:dyDescent="0.25">
      <c r="A487" s="9"/>
      <c r="B487" s="9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x14ac:dyDescent="0.25">
      <c r="A489" s="9"/>
      <c r="B489" s="9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x14ac:dyDescent="0.25">
      <c r="A490" s="9"/>
      <c r="B490" s="9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x14ac:dyDescent="0.25">
      <c r="A491" s="9"/>
      <c r="B491" s="9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x14ac:dyDescent="0.25">
      <c r="A492" s="9"/>
      <c r="B492" s="9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x14ac:dyDescent="0.25">
      <c r="A493" s="9"/>
      <c r="B493" s="9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x14ac:dyDescent="0.25">
      <c r="A494" s="9"/>
      <c r="B494" s="9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x14ac:dyDescent="0.25">
      <c r="A495" s="9"/>
      <c r="B495" s="9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x14ac:dyDescent="0.25">
      <c r="A496" s="9"/>
      <c r="B496" s="9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x14ac:dyDescent="0.25">
      <c r="A497" s="9"/>
      <c r="B497" s="9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x14ac:dyDescent="0.25">
      <c r="A499" s="9"/>
      <c r="B499" s="9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x14ac:dyDescent="0.25">
      <c r="A500" s="9"/>
      <c r="B500" s="9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x14ac:dyDescent="0.25">
      <c r="A501" s="9"/>
      <c r="B501" s="9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x14ac:dyDescent="0.25">
      <c r="A503" s="9"/>
      <c r="B503" s="9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x14ac:dyDescent="0.25">
      <c r="A504" s="9"/>
      <c r="B504" s="9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x14ac:dyDescent="0.25">
      <c r="A505" s="9"/>
      <c r="B505" s="9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x14ac:dyDescent="0.25">
      <c r="A507" s="9"/>
      <c r="B507" s="9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x14ac:dyDescent="0.25">
      <c r="A508" s="9"/>
      <c r="B508" s="9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x14ac:dyDescent="0.25">
      <c r="A509" s="9"/>
      <c r="B509" s="9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x14ac:dyDescent="0.25">
      <c r="A511" s="9"/>
      <c r="B511" s="9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x14ac:dyDescent="0.25">
      <c r="A512" s="9"/>
      <c r="B512" s="9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x14ac:dyDescent="0.25">
      <c r="A513" s="9"/>
      <c r="B513" s="9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x14ac:dyDescent="0.25">
      <c r="A515" s="9"/>
      <c r="B515" s="9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x14ac:dyDescent="0.25">
      <c r="A516" s="9"/>
      <c r="B516" s="9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x14ac:dyDescent="0.25">
      <c r="A517" s="9"/>
      <c r="B517" s="9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x14ac:dyDescent="0.25">
      <c r="A518" s="9"/>
      <c r="B518" s="9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x14ac:dyDescent="0.25">
      <c r="A519" s="9"/>
      <c r="B519" s="9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x14ac:dyDescent="0.25">
      <c r="A520" s="9"/>
      <c r="B520" s="9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x14ac:dyDescent="0.25">
      <c r="A521" s="9"/>
      <c r="B521" s="9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x14ac:dyDescent="0.25">
      <c r="A522" s="9"/>
      <c r="B522" s="9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x14ac:dyDescent="0.25">
      <c r="A523" s="9"/>
      <c r="B523" s="9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x14ac:dyDescent="0.25">
      <c r="A524" s="9"/>
      <c r="B524" s="9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x14ac:dyDescent="0.25">
      <c r="A525" s="9"/>
      <c r="B525" s="9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x14ac:dyDescent="0.25">
      <c r="A526" s="9"/>
      <c r="B526" s="9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x14ac:dyDescent="0.25">
      <c r="A527" s="9"/>
      <c r="B527" s="9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x14ac:dyDescent="0.25">
      <c r="A529" s="9"/>
      <c r="B529" s="9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x14ac:dyDescent="0.25">
      <c r="A530" s="9"/>
      <c r="B530" s="9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x14ac:dyDescent="0.25">
      <c r="A531" s="9"/>
      <c r="B531" s="9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x14ac:dyDescent="0.25">
      <c r="A533" s="9"/>
      <c r="B533" s="9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x14ac:dyDescent="0.25">
      <c r="A534" s="9"/>
      <c r="B534" s="9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x14ac:dyDescent="0.25">
      <c r="A535" s="9"/>
      <c r="B535" s="9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x14ac:dyDescent="0.25">
      <c r="A537" s="9"/>
      <c r="B537" s="9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x14ac:dyDescent="0.25">
      <c r="A538" s="9"/>
      <c r="B538" s="9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x14ac:dyDescent="0.25">
      <c r="A539" s="9"/>
      <c r="B539" s="9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x14ac:dyDescent="0.25">
      <c r="A541" s="9"/>
      <c r="B541" s="9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x14ac:dyDescent="0.25">
      <c r="A542" s="9"/>
      <c r="B542" s="9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x14ac:dyDescent="0.25">
      <c r="A543" s="9"/>
      <c r="B543" s="9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x14ac:dyDescent="0.25">
      <c r="A544" s="9"/>
      <c r="B544" s="9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x14ac:dyDescent="0.25">
      <c r="A545" s="9"/>
      <c r="B545" s="9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x14ac:dyDescent="0.25">
      <c r="A546" s="9"/>
      <c r="B546" s="9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x14ac:dyDescent="0.25">
      <c r="A547" s="9"/>
      <c r="B547" s="9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x14ac:dyDescent="0.25">
      <c r="A548" s="9"/>
      <c r="B548" s="9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x14ac:dyDescent="0.25">
      <c r="A549" s="9"/>
      <c r="B549" s="9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x14ac:dyDescent="0.25">
      <c r="A550" s="9"/>
      <c r="B550" s="9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x14ac:dyDescent="0.25">
      <c r="A551" s="9"/>
      <c r="B551" s="9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x14ac:dyDescent="0.25">
      <c r="A552" s="9"/>
      <c r="B552" s="9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x14ac:dyDescent="0.25">
      <c r="A553" s="9"/>
      <c r="B553" s="9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x14ac:dyDescent="0.25">
      <c r="A554" s="9"/>
      <c r="B554" s="9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x14ac:dyDescent="0.25">
      <c r="A555" s="9"/>
      <c r="B555" s="9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x14ac:dyDescent="0.25">
      <c r="A556" s="9"/>
      <c r="B556" s="9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x14ac:dyDescent="0.25">
      <c r="A557" s="9"/>
      <c r="B557" s="9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x14ac:dyDescent="0.25">
      <c r="A558" s="9"/>
      <c r="B558" s="9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x14ac:dyDescent="0.25">
      <c r="A559" s="9"/>
      <c r="B559" s="9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x14ac:dyDescent="0.25">
      <c r="A560" s="9"/>
      <c r="B560" s="9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x14ac:dyDescent="0.25">
      <c r="A561" s="9"/>
      <c r="B561" s="9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x14ac:dyDescent="0.25">
      <c r="A562" s="9"/>
      <c r="B562" s="9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x14ac:dyDescent="0.25">
      <c r="A563" s="9"/>
      <c r="B563" s="9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x14ac:dyDescent="0.25">
      <c r="A564" s="9"/>
      <c r="B564" s="9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x14ac:dyDescent="0.25">
      <c r="A565" s="9"/>
      <c r="B565" s="9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x14ac:dyDescent="0.25">
      <c r="A566" s="9"/>
      <c r="B566" s="9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x14ac:dyDescent="0.25">
      <c r="A567" s="9"/>
      <c r="B567" s="9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x14ac:dyDescent="0.25">
      <c r="A568" s="9"/>
      <c r="B568" s="9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x14ac:dyDescent="0.25">
      <c r="A569" s="9"/>
      <c r="B569" s="9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x14ac:dyDescent="0.25">
      <c r="A570" s="9"/>
      <c r="B570" s="9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x14ac:dyDescent="0.25">
      <c r="A571" s="9"/>
      <c r="B571" s="9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x14ac:dyDescent="0.25">
      <c r="A572" s="9"/>
      <c r="B572" s="9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x14ac:dyDescent="0.25">
      <c r="A573" s="9"/>
      <c r="B573" s="9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x14ac:dyDescent="0.25">
      <c r="A574" s="9"/>
      <c r="B574" s="9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x14ac:dyDescent="0.25">
      <c r="A575" s="9"/>
      <c r="B575" s="9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x14ac:dyDescent="0.25">
      <c r="A576" s="9"/>
      <c r="B576" s="9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x14ac:dyDescent="0.25">
      <c r="A577" s="9"/>
      <c r="B577" s="9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x14ac:dyDescent="0.25">
      <c r="A578" s="9"/>
      <c r="B578" s="9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x14ac:dyDescent="0.25">
      <c r="A579" s="9"/>
      <c r="B579" s="9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x14ac:dyDescent="0.25">
      <c r="A580" s="9"/>
      <c r="B580" s="9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x14ac:dyDescent="0.25">
      <c r="A581" s="9"/>
      <c r="B581" s="9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x14ac:dyDescent="0.25">
      <c r="A582" s="9"/>
      <c r="B582" s="9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x14ac:dyDescent="0.25">
      <c r="A583" s="9"/>
      <c r="B583" s="9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x14ac:dyDescent="0.25">
      <c r="A584" s="9"/>
      <c r="B584" s="9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x14ac:dyDescent="0.25">
      <c r="A585" s="9"/>
      <c r="B585" s="9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x14ac:dyDescent="0.25">
      <c r="A586" s="9"/>
      <c r="B586" s="9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x14ac:dyDescent="0.25">
      <c r="A587" s="9"/>
      <c r="B587" s="9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x14ac:dyDescent="0.25">
      <c r="A588" s="9"/>
      <c r="B588" s="9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x14ac:dyDescent="0.25">
      <c r="A589" s="9"/>
      <c r="B589" s="9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x14ac:dyDescent="0.25">
      <c r="A590" s="9"/>
      <c r="B590" s="9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x14ac:dyDescent="0.25">
      <c r="A591" s="9"/>
      <c r="B591" s="9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x14ac:dyDescent="0.25">
      <c r="A592" s="9"/>
      <c r="B592" s="9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x14ac:dyDescent="0.25">
      <c r="A593" s="9"/>
      <c r="B593" s="9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x14ac:dyDescent="0.25">
      <c r="A594" s="9"/>
      <c r="B594" s="9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x14ac:dyDescent="0.25">
      <c r="A595" s="9"/>
      <c r="B595" s="9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x14ac:dyDescent="0.25">
      <c r="A596" s="9"/>
      <c r="B596" s="9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x14ac:dyDescent="0.25">
      <c r="A597" s="9"/>
      <c r="B597" s="9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x14ac:dyDescent="0.25">
      <c r="A598" s="9"/>
      <c r="B598" s="9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x14ac:dyDescent="0.25">
      <c r="A599" s="9"/>
      <c r="B599" s="9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x14ac:dyDescent="0.25">
      <c r="A600" s="9"/>
      <c r="B600" s="9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x14ac:dyDescent="0.25">
      <c r="A601" s="9"/>
      <c r="B601" s="9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x14ac:dyDescent="0.25">
      <c r="A602" s="9"/>
      <c r="B602" s="9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x14ac:dyDescent="0.25">
      <c r="A603" s="9"/>
      <c r="B603" s="9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x14ac:dyDescent="0.25">
      <c r="A604" s="9"/>
      <c r="B604" s="9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x14ac:dyDescent="0.25">
      <c r="A605" s="9"/>
      <c r="B605" s="9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x14ac:dyDescent="0.25">
      <c r="A606" s="9"/>
      <c r="B606" s="9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x14ac:dyDescent="0.25">
      <c r="A607" s="9"/>
      <c r="B607" s="9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x14ac:dyDescent="0.25">
      <c r="A608" s="9"/>
      <c r="B608" s="9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x14ac:dyDescent="0.25">
      <c r="A609" s="9"/>
      <c r="B609" s="9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x14ac:dyDescent="0.25">
      <c r="A610" s="9"/>
      <c r="B610" s="9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x14ac:dyDescent="0.25">
      <c r="A611" s="9"/>
      <c r="B611" s="9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x14ac:dyDescent="0.25">
      <c r="A612" s="9"/>
      <c r="B612" s="9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x14ac:dyDescent="0.25">
      <c r="A613" s="9"/>
      <c r="B613" s="9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x14ac:dyDescent="0.25">
      <c r="A614" s="9"/>
      <c r="B614" s="9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x14ac:dyDescent="0.25">
      <c r="A615" s="9"/>
      <c r="B615" s="9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x14ac:dyDescent="0.25">
      <c r="A616" s="9"/>
      <c r="B616" s="9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x14ac:dyDescent="0.25">
      <c r="A617" s="9"/>
      <c r="B617" s="9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x14ac:dyDescent="0.25">
      <c r="A618" s="9"/>
      <c r="B618" s="9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x14ac:dyDescent="0.25">
      <c r="A619" s="9"/>
      <c r="B619" s="9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x14ac:dyDescent="0.25">
      <c r="A620" s="9"/>
      <c r="B620" s="9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x14ac:dyDescent="0.25">
      <c r="A621" s="9"/>
      <c r="B621" s="9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x14ac:dyDescent="0.25">
      <c r="A622" s="9"/>
      <c r="B622" s="9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x14ac:dyDescent="0.25">
      <c r="A623" s="9"/>
      <c r="B623" s="9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x14ac:dyDescent="0.25">
      <c r="A624" s="9"/>
      <c r="B624" s="9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x14ac:dyDescent="0.25">
      <c r="A625" s="9"/>
      <c r="B625" s="9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x14ac:dyDescent="0.25">
      <c r="A626" s="9"/>
      <c r="B626" s="9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x14ac:dyDescent="0.25">
      <c r="A627" s="9"/>
      <c r="B627" s="9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x14ac:dyDescent="0.25">
      <c r="A628" s="9"/>
      <c r="B628" s="9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x14ac:dyDescent="0.25">
      <c r="A629" s="9"/>
      <c r="B629" s="9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x14ac:dyDescent="0.25">
      <c r="A630" s="9"/>
      <c r="B630" s="9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x14ac:dyDescent="0.25">
      <c r="A631" s="9"/>
      <c r="B631" s="9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x14ac:dyDescent="0.25">
      <c r="A632" s="9"/>
      <c r="B632" s="9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x14ac:dyDescent="0.25">
      <c r="A633" s="9"/>
      <c r="B633" s="9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x14ac:dyDescent="0.25">
      <c r="A634" s="9"/>
      <c r="B634" s="9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x14ac:dyDescent="0.25">
      <c r="A635" s="9"/>
      <c r="B635" s="9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x14ac:dyDescent="0.25">
      <c r="A636" s="9"/>
      <c r="B636" s="9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x14ac:dyDescent="0.25">
      <c r="A637" s="9"/>
      <c r="B637" s="9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x14ac:dyDescent="0.25">
      <c r="A638" s="9"/>
      <c r="B638" s="9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x14ac:dyDescent="0.25">
      <c r="A639" s="9"/>
      <c r="B639" s="9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x14ac:dyDescent="0.25">
      <c r="A640" s="9"/>
      <c r="B640" s="9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x14ac:dyDescent="0.25">
      <c r="A641" s="9"/>
      <c r="B641" s="9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x14ac:dyDescent="0.25">
      <c r="A642" s="9"/>
      <c r="B642" s="9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x14ac:dyDescent="0.25">
      <c r="A643" s="9"/>
      <c r="B643" s="9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x14ac:dyDescent="0.25">
      <c r="A644" s="9"/>
      <c r="B644" s="9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x14ac:dyDescent="0.25">
      <c r="A645" s="9"/>
      <c r="B645" s="9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x14ac:dyDescent="0.25">
      <c r="A646" s="9"/>
      <c r="B646" s="9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x14ac:dyDescent="0.25">
      <c r="A647" s="9"/>
      <c r="B647" s="9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x14ac:dyDescent="0.25">
      <c r="A648" s="9"/>
      <c r="B648" s="9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x14ac:dyDescent="0.25">
      <c r="A649" s="9"/>
      <c r="B649" s="9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x14ac:dyDescent="0.25">
      <c r="A650" s="9"/>
      <c r="B650" s="9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x14ac:dyDescent="0.25">
      <c r="A651" s="9"/>
      <c r="B651" s="9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x14ac:dyDescent="0.25">
      <c r="A652" s="9"/>
      <c r="B652" s="9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x14ac:dyDescent="0.25">
      <c r="A653" s="9"/>
      <c r="B653" s="9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x14ac:dyDescent="0.25">
      <c r="A654" s="9"/>
      <c r="B654" s="9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x14ac:dyDescent="0.25">
      <c r="A655" s="9"/>
      <c r="B655" s="9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x14ac:dyDescent="0.25">
      <c r="A656" s="9"/>
      <c r="B656" s="9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x14ac:dyDescent="0.25">
      <c r="A657" s="9"/>
      <c r="B657" s="9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x14ac:dyDescent="0.25">
      <c r="A658" s="9"/>
      <c r="B658" s="9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x14ac:dyDescent="0.25">
      <c r="A659" s="9"/>
      <c r="B659" s="9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x14ac:dyDescent="0.25">
      <c r="A660" s="9"/>
      <c r="B660" s="9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x14ac:dyDescent="0.25">
      <c r="A661" s="9"/>
      <c r="B661" s="9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x14ac:dyDescent="0.25">
      <c r="A662" s="9"/>
      <c r="B662" s="9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x14ac:dyDescent="0.25">
      <c r="A663" s="9"/>
      <c r="B663" s="9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x14ac:dyDescent="0.25">
      <c r="A664" s="9"/>
      <c r="B664" s="9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x14ac:dyDescent="0.25">
      <c r="A665" s="9"/>
      <c r="B665" s="9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x14ac:dyDescent="0.25">
      <c r="A666" s="9"/>
      <c r="B666" s="9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x14ac:dyDescent="0.25">
      <c r="A667" s="9"/>
      <c r="B667" s="9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x14ac:dyDescent="0.25">
      <c r="A668" s="9"/>
      <c r="B668" s="9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x14ac:dyDescent="0.25">
      <c r="A669" s="9"/>
      <c r="B669" s="9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x14ac:dyDescent="0.25">
      <c r="A670" s="9"/>
      <c r="B670" s="9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x14ac:dyDescent="0.25">
      <c r="A671" s="9"/>
      <c r="B671" s="9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x14ac:dyDescent="0.25">
      <c r="A672" s="9"/>
      <c r="B672" s="9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x14ac:dyDescent="0.25">
      <c r="A673" s="9"/>
      <c r="B673" s="9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x14ac:dyDescent="0.25">
      <c r="A674" s="9"/>
      <c r="B674" s="9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x14ac:dyDescent="0.25">
      <c r="A675" s="9"/>
      <c r="B675" s="9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x14ac:dyDescent="0.25">
      <c r="A676" s="9"/>
      <c r="B676" s="9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x14ac:dyDescent="0.25">
      <c r="A677" s="9"/>
      <c r="B677" s="9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x14ac:dyDescent="0.25">
      <c r="A678" s="9"/>
      <c r="B678" s="9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x14ac:dyDescent="0.25">
      <c r="A679" s="9"/>
      <c r="B679" s="9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x14ac:dyDescent="0.25">
      <c r="A680" s="9"/>
      <c r="B680" s="9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x14ac:dyDescent="0.25">
      <c r="A681" s="9"/>
      <c r="B681" s="9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x14ac:dyDescent="0.25">
      <c r="A682" s="9"/>
      <c r="B682" s="9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x14ac:dyDescent="0.25">
      <c r="A683" s="9"/>
      <c r="B683" s="9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x14ac:dyDescent="0.25">
      <c r="A684" s="9"/>
      <c r="B684" s="9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x14ac:dyDescent="0.25">
      <c r="A685" s="9"/>
      <c r="B685" s="9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x14ac:dyDescent="0.25">
      <c r="A686" s="9"/>
      <c r="B686" s="9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x14ac:dyDescent="0.25">
      <c r="A687" s="9"/>
      <c r="B687" s="9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x14ac:dyDescent="0.25">
      <c r="A688" s="9"/>
      <c r="B688" s="9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x14ac:dyDescent="0.25">
      <c r="A689" s="9"/>
      <c r="B689" s="9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x14ac:dyDescent="0.25">
      <c r="A690" s="9"/>
      <c r="B690" s="9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x14ac:dyDescent="0.25">
      <c r="A691" s="9"/>
      <c r="B691" s="9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x14ac:dyDescent="0.25">
      <c r="A692" s="9"/>
      <c r="B692" s="9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x14ac:dyDescent="0.25">
      <c r="A693" s="9"/>
      <c r="B693" s="9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x14ac:dyDescent="0.25">
      <c r="A694" s="9"/>
      <c r="B694" s="9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x14ac:dyDescent="0.25">
      <c r="A695" s="9"/>
      <c r="B695" s="9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x14ac:dyDescent="0.25">
      <c r="A696" s="9"/>
      <c r="B696" s="9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x14ac:dyDescent="0.25">
      <c r="A697" s="9"/>
      <c r="B697" s="9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x14ac:dyDescent="0.25">
      <c r="A698" s="9"/>
      <c r="B698" s="9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x14ac:dyDescent="0.25">
      <c r="A699" s="9"/>
      <c r="B699" s="9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x14ac:dyDescent="0.25">
      <c r="A700" s="9"/>
      <c r="B700" s="9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x14ac:dyDescent="0.25">
      <c r="A701" s="9"/>
      <c r="B701" s="9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x14ac:dyDescent="0.25">
      <c r="A702" s="9"/>
      <c r="B702" s="9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x14ac:dyDescent="0.25">
      <c r="A703" s="9"/>
      <c r="B703" s="9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x14ac:dyDescent="0.25">
      <c r="A704" s="9"/>
      <c r="B704" s="9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x14ac:dyDescent="0.25">
      <c r="A705" s="9"/>
      <c r="B705" s="9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x14ac:dyDescent="0.25">
      <c r="A706" s="9"/>
      <c r="B706" s="9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x14ac:dyDescent="0.25">
      <c r="A707" s="9"/>
      <c r="B707" s="9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x14ac:dyDescent="0.25">
      <c r="A708" s="9"/>
      <c r="B708" s="9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x14ac:dyDescent="0.25">
      <c r="A709" s="9"/>
      <c r="B709" s="9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x14ac:dyDescent="0.25">
      <c r="A710" s="9"/>
      <c r="B710" s="9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x14ac:dyDescent="0.25">
      <c r="A711" s="9"/>
      <c r="B711" s="9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x14ac:dyDescent="0.25">
      <c r="A712" s="9"/>
      <c r="B712" s="9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x14ac:dyDescent="0.25">
      <c r="A713" s="9"/>
      <c r="B713" s="9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x14ac:dyDescent="0.25">
      <c r="A714" s="9"/>
      <c r="B714" s="9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x14ac:dyDescent="0.25">
      <c r="A715" s="9"/>
      <c r="B715" s="9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x14ac:dyDescent="0.25">
      <c r="A716" s="9"/>
      <c r="B716" s="9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x14ac:dyDescent="0.25">
      <c r="A717" s="9"/>
      <c r="B717" s="9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x14ac:dyDescent="0.25">
      <c r="A718" s="9"/>
      <c r="B718" s="9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x14ac:dyDescent="0.25">
      <c r="A719" s="9"/>
      <c r="B719" s="9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x14ac:dyDescent="0.25">
      <c r="A720" s="9"/>
      <c r="B720" s="9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x14ac:dyDescent="0.25">
      <c r="A721" s="9"/>
      <c r="B721" s="9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x14ac:dyDescent="0.25">
      <c r="A722" s="9"/>
      <c r="B722" s="9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x14ac:dyDescent="0.25">
      <c r="A723" s="9"/>
      <c r="B723" s="9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x14ac:dyDescent="0.25">
      <c r="A724" s="9"/>
      <c r="B724" s="9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x14ac:dyDescent="0.25">
      <c r="A725" s="9"/>
      <c r="B725" s="9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x14ac:dyDescent="0.25">
      <c r="A726" s="9"/>
      <c r="B726" s="9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x14ac:dyDescent="0.25">
      <c r="A727" s="9"/>
      <c r="B727" s="9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x14ac:dyDescent="0.25">
      <c r="A728" s="9"/>
      <c r="B728" s="9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x14ac:dyDescent="0.25">
      <c r="A729" s="9"/>
      <c r="B729" s="9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x14ac:dyDescent="0.25">
      <c r="A730" s="9"/>
      <c r="B730" s="9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x14ac:dyDescent="0.25">
      <c r="A731" s="9"/>
      <c r="B731" s="9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x14ac:dyDescent="0.25">
      <c r="A732" s="9"/>
      <c r="B732" s="9"/>
      <c r="C732" s="10"/>
      <c r="D732" s="10"/>
      <c r="E732" s="10"/>
      <c r="F732" s="10"/>
      <c r="G732" s="10"/>
      <c r="H732" s="10"/>
      <c r="I732" s="10"/>
      <c r="J732" s="10"/>
      <c r="K732" s="10"/>
    </row>
  </sheetData>
  <mergeCells count="5">
    <mergeCell ref="A5:L5"/>
    <mergeCell ref="E9:H9"/>
    <mergeCell ref="E7:H7"/>
    <mergeCell ref="E6:H6"/>
    <mergeCell ref="I2:L2"/>
  </mergeCells>
  <pageMargins left="0.11811023622047245" right="0.11811023622047245" top="0.15748031496062992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прейскурант</vt:lpstr>
      <vt:lpstr>Зарплата за 1 мин</vt:lpstr>
      <vt:lpstr>накладные расходы</vt:lpstr>
      <vt:lpstr>Зарплата</vt:lpstr>
      <vt:lpstr>калькуляция</vt:lpstr>
      <vt:lpstr>Зарплата!Область_печати</vt:lpstr>
      <vt:lpstr>'Зарплата за 1 мин'!Область_печати</vt:lpstr>
      <vt:lpstr>калькуляция!Область_печати</vt:lpstr>
      <vt:lpstr>'накладные расходы'!Область_печати</vt:lpstr>
      <vt:lpstr>прейскурант!Область_печати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Пугачева Ирина М.</dc:creator>
  <cp:lastModifiedBy>Пользователь</cp:lastModifiedBy>
  <cp:lastPrinted>2025-02-04T06:13:16Z</cp:lastPrinted>
  <dcterms:created xsi:type="dcterms:W3CDTF">2018-08-24T07:41:48Z</dcterms:created>
  <dcterms:modified xsi:type="dcterms:W3CDTF">2025-02-07T09:05:19Z</dcterms:modified>
</cp:coreProperties>
</file>